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71" documentId="120_S{2AC9BD13-BADA-5192-A53E-5A8FF88502F6}" xr6:coauthVersionLast="47" xr6:coauthVersionMax="47" xr10:uidLastSave="{F68B7482-D116-47B5-B9C1-08E4C6BD61DE}"/>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<sst xmlns="http://schemas.openxmlformats.org/spreadsheetml/2006/main" count="180293" uniqueCount="39129">
  <si>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</si>
  <si>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</si>
  <si>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</si>
  <si>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</si>
  <si>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</si>
  <si>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</si>
  <si>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</si>
  <si>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</si>
  <si>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</si>
  <si>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</si>
  <si>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</si>
  <si>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</si>
  <si>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</si>
  <si>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</si>
  <si>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</si>
  <si>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</si>
  <si>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</si>
  <si>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</si>
  <si>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</si>
  <si>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</si>
  <si>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</si>
  <si>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</si>
  <si>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</si>
  <si>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</si>
  <si>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</si>
  <si>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</si>
  <si>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</si>
  <si>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</si>
  <si>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</si>
  <si>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</si>
  <si>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</si>
  <si>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</si>
  <si>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</si>
  <si>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</si>
  <si>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</si>
  <si>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</si>
  <si>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</si>
  <si>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</si>
  <si>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</si>
  <si>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</si>
  <si>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</si>
  <si>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</si>
  <si>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</si>
  <si>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</si>
  <si>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</si>
  <si>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</si>
  <si>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</si>
  <si>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</si>
  <si>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</si>
  <si>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</si>
  <si>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</si>
  <si>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</si>
  <si>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</si>
  <si>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</si>
  <si>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</si>
  <si>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</si>
  <si>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</si>
  <si>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</si>
  <si>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</si>
  <si>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</si>
  <si>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</si>
  <si>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</si>
  <si>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</si>
  <si>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</si>
  <si>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</si>
  <si>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</si>
  <si>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</si>
  <si>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</si>
  <si>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</si>
  <si>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</si>
  <si>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</si>
  <si>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</si>
  <si>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</si>
  <si>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</si>
  <si>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</si>
  <si>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</si>
  <si>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</si>
  <si>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</si>
  <si>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</si>
  <si>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</si>
  <si>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</si>
  <si>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</si>
  <si>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</si>
  <si>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</si>
  <si>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</si>
  <si>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</si>
  <si>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</si>
  <si>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</si>
  <si>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</si>
  <si>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</si>
  <si>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</si>
  <si>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</si>
  <si>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</si>
  <si>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</si>
  <si>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</si>
  <si>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</si>
  <si>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</si>
  <si>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</si>
  <si>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</si>
  <si>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</si>
  <si>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</si>
  <si>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</si>
  <si>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</si>
  <si>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</si>
  <si>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</si>
  <si>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</si>
  <si>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</si>
  <si>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</si>
  <si>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</si>
  <si>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</si>
  <si>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</si>
  <si>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</si>
  <si>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</si>
  <si>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</si>
  <si>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</si>
  <si>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</si>
  <si>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</si>
  <si>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</si>
  <si>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</si>
  <si>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</si>
  <si>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</si>
  <si>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</si>
  <si>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</si>
  <si>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</si>
  <si>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</si>
  <si>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</si>
  <si>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</si>
  <si>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</si>
  <si>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</si>
  <si>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</si>
  <si>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</si>
  <si>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</si>
  <si>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</si>
  <si>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</si>
  <si>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</si>
  <si>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</si>
  <si>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</si>
  <si>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</si>
  <si>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</si>
  <si>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</si>
  <si>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</si>
  <si>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</si>
  <si>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</si>
  <si>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</si>
  <si>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</si>
  <si>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</si>
  <si>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</si>
  <si>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</si>
  <si>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</si>
  <si>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</si>
  <si>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</si>
  <si>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</si>
  <si>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</si>
  <si>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</si>
  <si>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</si>
  <si>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</si>
  <si>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</si>
  <si>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</si>
  <si>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</si>
  <si>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</si>
  <si>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</si>
  <si>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</si>
  <si>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</si>
  <si>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</si>
  <si>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</si>
  <si>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</si>
  <si>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</si>
  <si>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</si>
  <si>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</si>
  <si>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</si>
  <si>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</si>
  <si>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</si>
  <si>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</si>
  <si>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</si>
  <si>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</si>
  <si>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</si>
  <si>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</si>
  <si>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</si>
  <si>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</si>
  <si>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</si>
  <si>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</si>
  <si>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</si>
  <si>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</si>
  <si>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</si>
  <si>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</si>
  <si>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</si>
  <si>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</si>
  <si>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</si>
  <si>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</si>
  <si>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</si>
  <si>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</si>
  <si>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</si>
  <si>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</si>
  <si>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</si>
  <si>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</si>
  <si>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</si>
  <si>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</si>
  <si>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</si>
  <si>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</si>
  <si>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</si>
  <si>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</si>
  <si>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</si>
  <si>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</si>
  <si>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</si>
  <si>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</si>
  <si>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</si>
  <si>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</si>
  <si>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</si>
  <si>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</si>
  <si>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</si>
  <si>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</si>
  <si>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</si>
  <si>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</si>
  <si>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</si>
  <si>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</si>
  <si>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</si>
  <si>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</si>
  <si>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</si>
  <si>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</si>
  <si>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</si>
  <si>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</si>
  <si>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</si>
  <si>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</si>
  <si>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</si>
  <si>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</si>
  <si>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</si>
  <si>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</si>
  <si>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</si>
  <si>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</si>
  <si>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</si>
  <si>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</si>
  <si>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</si>
  <si>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</si>
  <si>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</si>
  <si>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</si>
  <si>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</si>
  <si>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</si>
  <si>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</si>
  <si>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</si>
  <si>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</si>
  <si>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</si>
  <si>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</si>
  <si>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</si>
  <si>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</si>
  <si>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</si>
  <si>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</si>
  <si>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</si>
  <si>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</si>
  <si>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</si>
  <si>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</si>
  <si>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</si>
  <si>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</si>
  <si>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</si>
  <si>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</si>
  <si>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</si>
  <si>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</si>
  <si>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</si>
  <si>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</si>
  <si>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</si>
  <si>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</si>
  <si>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</si>
  <si>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</si>
  <si>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</si>
  <si>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</si>
  <si>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</si>
  <si>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</si>
  <si>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</si>
  <si>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</si>
  <si>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</si>
  <si>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</si>
  <si>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</si>
  <si>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</si>
  <si>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</si>
  <si>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</si>
  <si>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</si>
  <si>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</si>
  <si>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</si>
  <si>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</si>
  <si>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</si>
  <si>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</si>
  <si>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</si>
  <si>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</si>
  <si>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</si>
  <si>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</si>
  <si>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</si>
  <si>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</si>
  <si>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</si>
  <si>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</si>
  <si>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</si>
  <si>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</si>
  <si>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</si>
  <si>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</si>
  <si>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</si>
  <si>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</si>
  <si>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</si>
  <si>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</si>
  <si>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</si>
  <si>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</si>
  <si>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</si>
  <si>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</si>
  <si>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</si>
  <si>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</si>
  <si>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</si>
  <si>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</si>
  <si>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</si>
  <si>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</si>
  <si>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</si>
  <si>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</si>
  <si>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</si>
  <si>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</si>
  <si>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</si>
  <si>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</si>
  <si>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</si>
  <si>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</si>
  <si>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</si>
  <si>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</si>
  <si>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</si>
  <si>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</si>
  <si>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</si>
  <si>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</si>
  <si>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</si>
  <si>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</si>
  <si>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</si>
  <si>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</si>
  <si>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</si>
  <si>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</si>
  <si>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</si>
  <si>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</si>
  <si>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</si>
  <si>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</si>
  <si>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</si>
  <si>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</si>
  <si>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</si>
  <si>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</si>
  <si>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</si>
  <si>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</si>
  <si>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</si>
  <si>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</si>
  <si>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</si>
  <si>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</si>
  <si>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</si>
  <si>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</si>
  <si>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</si>
  <si>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</si>
  <si>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</si>
  <si>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</si>
  <si>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</si>
  <si>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</si>
  <si>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</si>
  <si>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</si>
  <si>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</si>
  <si>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</si>
  <si>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</si>
  <si>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</si>
  <si>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</si>
  <si>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</si>
  <si>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</si>
  <si>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</si>
  <si>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</si>
  <si>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</si>
  <si>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</si>
  <si>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</si>
  <si>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</si>
  <si>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</si>
  <si>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</si>
  <si>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</si>
  <si>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</si>
  <si>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</si>
  <si>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</si>
  <si>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</si>
  <si>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</si>
  <si>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</si>
  <si>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</si>
  <si>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</si>
  <si>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</si>
  <si>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</si>
  <si>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</si>
  <si>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</si>
  <si>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</si>
  <si>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</si>
  <si>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</si>
  <si>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</si>
  <si>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</si>
  <si>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</si>
  <si>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</si>
  <si>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</si>
  <si>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</si>
  <si>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</si>
  <si>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</si>
  <si>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</si>
  <si>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</si>
  <si>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</si>
  <si>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</si>
  <si>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</si>
  <si>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</si>
  <si>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</si>
  <si>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</si>
  <si>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</si>
  <si>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</si>
  <si>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</si>
  <si>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</si>
  <si>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</si>
  <si>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</si>
  <si>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</si>
  <si>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</si>
  <si>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</si>
  <si>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</si>
  <si>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</si>
  <si>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</si>
  <si>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</si>
  <si>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</si>
  <si>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</si>
  <si>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</si>
  <si>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</si>
  <si>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</si>
  <si>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</si>
  <si>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</si>
  <si>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</si>
  <si>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</si>
  <si>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</si>
  <si>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</si>
  <si>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</si>
  <si>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</si>
  <si>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</si>
  <si>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</si>
  <si>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</si>
  <si>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</si>
  <si>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</si>
  <si>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</si>
  <si>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</si>
  <si>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</si>
  <si>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</si>
  <si>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</si>
  <si>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</si>
  <si>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</si>
  <si>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</si>
  <si>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</si>
  <si>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</si>
  <si>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</si>
  <si>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</si>
  <si>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</si>
  <si>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</si>
  <si>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</si>
  <si>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</si>
  <si>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</si>
  <si>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</si>
  <si>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</si>
  <si>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</si>
  <si>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</si>
  <si>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</si>
  <si>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</si>
  <si>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</si>
  <si>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</si>
  <si>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</si>
  <si>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</si>
  <si>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</si>
  <si>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</si>
  <si>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</si>
  <si>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</si>
  <si>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</si>
  <si>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</si>
  <si>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</si>
  <si>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</si>
  <si>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</si>
  <si>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</si>
  <si>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</si>
  <si>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</si>
  <si>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</si>
  <si>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</si>
  <si>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</si>
  <si>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</si>
  <si>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</si>
  <si>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</si>
  <si>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</si>
  <si>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</si>
  <si>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</si>
  <si>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</si>
  <si>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</si>
  <si>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</si>
  <si>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</si>
  <si>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</si>
  <si>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</si>
  <si>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</si>
  <si>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</si>
  <si>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</si>
  <si>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</si>
  <si>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</si>
  <si>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</si>
  <si>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</si>
  <si>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</si>
  <si>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</si>
  <si>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</si>
  <si>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</si>
  <si>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</si>
  <si>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</si>
  <si>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</si>
  <si>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</si>
  <si>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</si>
  <si>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</si>
  <si>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</si>
  <si>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</si>
  <si>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</si>
  <si>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</si>
  <si>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</si>
  <si>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</si>
  <si>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</si>
  <si>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</si>
  <si>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</si>
  <si>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</si>
  <si>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</si>
  <si>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</si>
  <si>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</si>
  <si>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</si>
  <si>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</si>
  <si>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</si>
  <si>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</si>
  <si>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</si>
  <si>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</si>
  <si>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</si>
  <si>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</si>
  <si>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</si>
  <si>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</si>
  <si>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</si>
  <si>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</si>
  <si>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</si>
  <si>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</si>
  <si>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</si>
  <si>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</si>
  <si>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</si>
  <si>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</si>
  <si>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</si>
  <si>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</si>
  <si>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</si>
  <si>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</si>
  <si>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</si>
  <si>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</si>
  <si>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</si>
  <si>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</si>
  <si>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</si>
  <si>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</si>
  <si>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</si>
  <si>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</si>
  <si>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</si>
  <si>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</si>
  <si>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</si>
  <si>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</si>
  <si>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</si>
  <si>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</si>
  <si>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</si>
  <si>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</si>
  <si>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</si>
  <si>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</si>
  <si>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</si>
  <si>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</si>
  <si>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</si>
  <si>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</si>
  <si>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</si>
  <si>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</si>
  <si>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</si>
  <si>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</si>
  <si>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</si>
  <si>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</si>
  <si>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</si>
  <si>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</si>
  <si>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</si>
  <si>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</si>
  <si>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</si>
  <si>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</si>
  <si>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</si>
  <si>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</si>
  <si>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</si>
  <si>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</si>
  <si>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</si>
  <si>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</si>
  <si>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</si>
  <si>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</si>
  <si>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</si>
  <si>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</si>
  <si>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</si>
  <si>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</si>
  <si>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</si>
  <si>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</si>
  <si>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</si>
  <si>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</si>
  <si>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</si>
  <si>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</si>
  <si>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</si>
  <si>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</si>
  <si>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</si>
  <si>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</si>
  <si>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</si>
  <si>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</si>
  <si>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</si>
  <si>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</si>
  <si>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</si>
  <si>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</si>
  <si>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</si>
  <si>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</si>
  <si>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</si>
  <si>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</si>
  <si>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</si>
  <si>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</si>
  <si>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</si>
  <si>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</si>
  <si>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</si>
  <si>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</si>
  <si>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</si>
  <si>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</si>
  <si>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</si>
  <si>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</si>
  <si>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</si>
  <si>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</si>
  <si>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</si>
  <si>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</si>
  <si>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</si>
  <si>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</si>
  <si>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</si>
  <si>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</si>
  <si>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</si>
  <si>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</si>
  <si>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</si>
  <si>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</si>
  <si>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</si>
  <si>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</si>
  <si>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</si>
  <si>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</si>
  <si>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</si>
  <si>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</si>
  <si>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</si>
  <si>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</si>
  <si>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</si>
  <si>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</si>
  <si>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</si>
  <si>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</si>
  <si>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</si>
  <si>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</si>
  <si>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</si>
  <si>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</si>
  <si>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</si>
  <si>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</si>
  <si>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</si>
  <si>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</si>
  <si>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</si>
  <si>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</si>
  <si>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</si>
  <si>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</si>
  <si>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</si>
  <si>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</si>
  <si>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</si>
  <si>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</si>
  <si>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</si>
  <si>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</si>
  <si>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</si>
  <si>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</si>
  <si>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</si>
  <si>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</si>
  <si>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</si>
  <si>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</si>
  <si>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</si>
  <si>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</si>
  <si>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</si>
  <si>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</si>
  <si>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</si>
  <si>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</si>
  <si>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</si>
  <si>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</si>
  <si>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</si>
  <si>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</si>
  <si>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</si>
  <si>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</si>
  <si>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</si>
  <si>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</si>
  <si>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</si>
  <si>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</si>
  <si>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</si>
  <si>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</si>
  <si>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</si>
  <si>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</si>
  <si>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</si>
  <si>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</si>
  <si>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</si>
  <si>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</si>
  <si>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</si>
  <si>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</si>
  <si>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</si>
  <si>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</si>
  <si>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</si>
  <si>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</si>
  <si>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</si>
  <si>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</si>
  <si>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</si>
  <si>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</si>
  <si>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</si>
  <si>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</si>
  <si>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</si>
  <si>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</si>
  <si>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</si>
  <si>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</si>
  <si>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</si>
  <si>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</si>
  <si>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</si>
  <si>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</si>
  <si>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</si>
  <si>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</si>
  <si>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</si>
  <si>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</si>
  <si>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</si>
  <si>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</si>
  <si>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</si>
  <si>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</si>
  <si>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</si>
  <si>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</si>
  <si>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</si>
  <si>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</si>
  <si>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</si>
  <si>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</si>
  <si>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</si>
  <si>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</si>
  <si>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</si>
  <si>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</si>
  <si>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</si>
  <si>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</si>
  <si>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</si>
  <si>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</si>
  <si>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</si>
  <si>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</si>
  <si>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</si>
  <si>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</si>
  <si>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</si>
  <si>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</si>
  <si>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</si>
  <si>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</si>
  <si>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</si>
  <si>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</si>
  <si>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</si>
  <si>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</si>
  <si>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</si>
  <si>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</si>
  <si>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</si>
  <si>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</si>
  <si>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</si>
  <si>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</si>
  <si>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</si>
  <si>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</si>
  <si>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</si>
  <si>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</si>
  <si>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</si>
  <si>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</si>
  <si>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</si>
  <si>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</si>
  <si>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</si>
  <si>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</si>
  <si>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</si>
  <si>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</si>
  <si>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</si>
  <si>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</si>
  <si>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</si>
  <si>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</si>
  <si>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</si>
  <si>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</si>
  <si>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</si>
  <si>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</si>
  <si>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</si>
  <si>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</si>
  <si>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</si>
  <si>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</si>
  <si>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</si>
  <si>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</si>
  <si>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</si>
  <si>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</si>
  <si>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</si>
  <si>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</si>
  <si>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</si>
  <si>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</si>
  <si>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</si>
  <si>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</si>
  <si>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</si>
  <si>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</si>
  <si>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</si>
  <si>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</si>
  <si>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</si>
  <si>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</si>
  <si>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</si>
  <si>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</si>
  <si>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</si>
  <si>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</si>
  <si>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</si>
  <si>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</si>
  <si>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</si>
  <si>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</si>
  <si>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</si>
  <si>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</si>
  <si>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</si>
  <si>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</si>
  <si>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</si>
  <si>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</si>
  <si>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</si>
  <si>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</si>
  <si>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</si>
  <si>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</si>
  <si>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</si>
  <si>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</si>
  <si>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</si>
  <si>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</si>
  <si>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</si>
  <si>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</si>
  <si>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</si>
  <si>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</si>
  <si>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</si>
  <si>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</si>
  <si>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</si>
  <si>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</si>
  <si>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</si>
  <si>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</si>
  <si>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</si>
  <si>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</si>
  <si>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</si>
  <si>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</si>
  <si>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</si>
  <si>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</si>
  <si>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</si>
  <si>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</si>
  <si>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</si>
  <si>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</si>
  <si>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</si>
  <si>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</si>
  <si>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</si>
  <si>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</si>
  <si>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</si>
  <si>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</si>
  <si>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</si>
  <si>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</si>
  <si>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</si>
  <si>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</si>
  <si>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</si>
  <si>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</si>
  <si>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</si>
  <si>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</si>
  <si>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</si>
  <si>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</si>
  <si>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</si>
  <si>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</si>
  <si>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</si>
  <si>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</si>
  <si>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</si>
  <si>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</si>
  <si>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</si>
  <si>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</si>
  <si>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</si>
  <si>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</si>
  <si>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</si>
  <si>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</si>
  <si>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</si>
  <si>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</si>
  <si>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</si>
  <si>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</si>
  <si>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</si>
  <si>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</si>
  <si>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</si>
  <si>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</si>
  <si>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</si>
  <si>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</si>
  <si>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</si>
  <si>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</si>
  <si>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</si>
  <si>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</si>
  <si>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</si>
  <si>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</si>
  <si>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</si>
  <si>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</si>
  <si>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</si>
  <si>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</si>
  <si>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</si>
  <si>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</si>
  <si>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</si>
  <si>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</si>
  <si>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</si>
  <si>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</si>
  <si>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</si>
  <si>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</si>
  <si>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</si>
  <si>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</si>
  <si>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</si>
  <si>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</si>
  <si>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</si>
  <si>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</si>
  <si>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</si>
  <si>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</si>
  <si>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</si>
  <si>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</si>
  <si>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</si>
  <si>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</si>
  <si>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</si>
  <si>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</si>
  <si>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</si>
  <si>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</si>
  <si>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</si>
  <si>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</si>
  <si>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</si>
  <si>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</si>
  <si>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</si>
  <si>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</si>
  <si>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</si>
  <si>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</si>
  <si>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</si>
  <si>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</si>
  <si>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</si>
  <si>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</si>
  <si>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</si>
  <si>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</si>
  <si>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</si>
  <si>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</si>
  <si>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</si>
  <si>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</si>
  <si>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</si>
  <si>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</si>
  <si>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</si>
  <si>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</si>
  <si>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</si>
  <si>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</si>
  <si>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</si>
  <si>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</si>
  <si>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</si>
  <si>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</si>
  <si>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</si>
  <si>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</si>
  <si>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</si>
  <si>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</si>
  <si>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</si>
  <si>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</si>
  <si>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</si>
  <si>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</si>
  <si>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</si>
  <si>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</si>
  <si>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</si>
  <si>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</si>
  <si>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</si>
  <si>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</si>
  <si>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</si>
  <si>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</si>
  <si>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</si>
  <si>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</si>
  <si>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</si>
  <si>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</si>
  <si>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</si>
  <si>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</si>
  <si>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</si>
  <si>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</si>
  <si>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</si>
  <si>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</si>
  <si>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</si>
  <si>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</si>
  <si>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</si>
  <si>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</si>
  <si>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</si>
  <si>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</si>
  <si>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</si>
  <si>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</si>
  <si>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</si>
  <si>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</si>
  <si>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</si>
  <si>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</si>
  <si>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</si>
  <si>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</si>
  <si>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</si>
  <si>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</si>
  <si>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</si>
  <si>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</si>
  <si>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</si>
  <si>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</si>
  <si>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</si>
  <si>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</si>
  <si>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</si>
  <si>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</si>
  <si>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</si>
  <si>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</si>
  <si>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</si>
  <si>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</si>
  <si>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</si>
  <si>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</si>
  <si>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</si>
  <si>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</si>
  <si>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</si>
  <si>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</si>
  <si>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</si>
  <si>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</si>
  <si>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</si>
  <si>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</si>
  <si>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</si>
  <si>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</si>
  <si>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</si>
  <si>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</si>
  <si>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</si>
  <si>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</si>
  <si>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</si>
  <si>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</si>
  <si>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</si>
  <si>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</si>
  <si>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</si>
  <si>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</si>
  <si>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</si>
  <si>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</si>
  <si>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</si>
  <si>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</si>
  <si>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</si>
  <si>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</si>
  <si>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</si>
  <si>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</si>
  <si>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</si>
  <si>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</si>
  <si>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</si>
  <si>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</si>
  <si>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</si>
  <si>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</si>
  <si>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</si>
  <si>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</si>
  <si>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</si>
  <si>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</si>
  <si>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</si>
  <si>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</si>
  <si>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</si>
  <si>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</si>
  <si>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</si>
  <si>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</si>
  <si>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</si>
  <si>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</si>
  <si>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</si>
  <si>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</si>
  <si>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</si>
  <si>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</si>
  <si>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</si>
  <si>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</si>
  <si>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</si>
  <si>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</si>
  <si>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</si>
  <si>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</si>
  <si>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</si>
  <si>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</si>
  <si>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</si>
  <si>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</si>
  <si>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</si>
  <si>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</si>
  <si>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</si>
  <si>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</si>
  <si>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</si>
  <si>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</si>
  <si>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</si>
  <si>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</si>
  <si>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</si>
  <si>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</si>
  <si>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</si>
  <si>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</si>
  <si>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</si>
  <si>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</si>
  <si>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</si>
  <si>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</si>
  <si>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</si>
  <si>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</si>
  <si>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</si>
  <si>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</si>
  <si>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</si>
  <si>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</si>
  <si>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</si>
  <si>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</si>
  <si>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</si>
  <si>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</si>
  <si>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</si>
  <si>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</si>
  <si>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</si>
  <si>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</si>
  <si>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</si>
  <si>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</si>
  <si>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</si>
  <si>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</si>
  <si>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</si>
  <si>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</si>
  <si>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</si>
  <si>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</si>
  <si>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</si>
  <si>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</si>
  <si>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</si>
  <si>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</si>
  <si>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</si>
  <si>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</si>
  <si>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</si>
  <si>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</si>
  <si>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</si>
  <si>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</si>
  <si>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</si>
  <si>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</si>
  <si>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</si>
  <si>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</si>
  <si>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</si>
  <si>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</si>
  <si>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</si>
  <si>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</si>
  <si>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</si>
  <si>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</si>
  <si>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</si>
  <si>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</si>
  <si>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</si>
  <si>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</si>
  <si>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</si>
  <si>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</si>
  <si>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</si>
  <si>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</si>
  <si>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</si>
  <si>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</si>
  <si>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</si>
  <si>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</si>
  <si>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</si>
  <si>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</si>
  <si>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</si>
  <si>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</si>
  <si>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</si>
  <si>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</si>
  <si>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</si>
  <si>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</si>
  <si>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</si>
  <si>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</si>
  <si>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</si>
  <si>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</si>
  <si>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</si>
  <si>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</si>
  <si>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</si>
  <si>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</si>
  <si>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</si>
  <si>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</si>
  <si>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</si>
  <si>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</si>
  <si>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</si>
  <si>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</si>
  <si>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</si>
  <si>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</si>
  <si>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</si>
  <si>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</si>
  <si>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</si>
  <si>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</si>
  <si>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</si>
  <si>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</si>
  <si>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</si>
  <si>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</si>
  <si>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</si>
  <si>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</si>
  <si>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</si>
  <si>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</si>
  <si>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</si>
  <si>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</si>
  <si>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</si>
  <si>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</si>
  <si>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</si>
  <si>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</si>
  <si>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</si>
  <si>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</si>
  <si>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</si>
  <si>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</si>
  <si>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</si>
  <si>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</si>
  <si>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</si>
  <si>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</si>
  <si>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</si>
  <si>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</si>
  <si>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</si>
  <si>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</si>
  <si>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</si>
  <si>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</si>
  <si>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</si>
  <si>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</si>
  <si>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</si>
  <si>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</si>
  <si>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</si>
  <si>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</si>
  <si>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</si>
  <si>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</si>
  <si>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</si>
  <si>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</si>
  <si>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</si>
  <si>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</si>
  <si>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</si>
  <si>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</si>
  <si>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</si>
  <si>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</si>
  <si>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</si>
  <si>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</si>
  <si>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</si>
  <si>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</si>
  <si>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</si>
  <si>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</si>
  <si>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</si>
  <si>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</si>
  <si>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</si>
  <si>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</si>
  <si>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</si>
  <si>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</si>
  <si>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</si>
  <si>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</si>
  <si>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</si>
  <si>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</si>
  <si>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</si>
  <si>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</si>
  <si>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</si>
  <si>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</si>
  <si>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</si>
  <si>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</si>
  <si>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</si>
  <si>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</si>
  <si>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</si>
  <si>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</si>
  <si>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</si>
  <si>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</si>
  <si>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</si>
  <si>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</si>
  <si>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</si>
  <si>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</si>
  <si>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</si>
  <si>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</si>
  <si>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</si>
  <si>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</si>
  <si>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</si>
  <si>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</si>
  <si>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</si>
  <si>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</si>
  <si>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</si>
  <si>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</si>
  <si>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</si>
  <si>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</si>
  <si>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</si>
  <si>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</si>
  <si>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</si>
  <si>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</si>
  <si>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</si>
  <si>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</si>
  <si>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</si>
  <si>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</si>
  <si>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</si>
  <si>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</si>
  <si>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</si>
  <si>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</si>
  <si>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</si>
  <si>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</si>
  <si>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</si>
  <si>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</si>
  <si>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</si>
  <si>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</si>
  <si>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</si>
  <si>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</si>
  <si>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</si>
  <si>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</si>
  <si>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</si>
  <si>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</si>
  <si>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</si>
  <si>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</si>
  <si>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</si>
  <si>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</si>
  <si>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</si>
  <si>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</si>
  <si>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</si>
  <si>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</si>
  <si>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</si>
  <si>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</si>
  <si>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</si>
  <si>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</si>
  <si>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</si>
  <si>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</si>
  <si>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</si>
  <si>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</si>
  <si>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</si>
  <si>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</si>
  <si>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</si>
  <si>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</si>
  <si>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</si>
  <si>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</si>
  <si>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</si>
  <si>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</si>
  <si>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</si>
  <si>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</si>
  <si>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</si>
  <si>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</si>
  <si>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</si>
  <si>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</si>
  <si>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</si>
  <si>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</si>
  <si>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</si>
  <si>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</si>
  <si>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</si>
  <si>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</si>
  <si>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</si>
  <si>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</si>
  <si>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</si>
  <si>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</si>
  <si>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</si>
  <si>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</si>
  <si>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</si>
  <si>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</si>
  <si>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</si>
  <si>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</si>
  <si>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</si>
  <si>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</si>
  <si>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</si>
  <si>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</si>
  <si>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</si>
  <si>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</si>
  <si>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</si>
  <si>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</si>
  <si>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</si>
  <si>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</si>
  <si>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</si>
  <si>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</si>
  <si>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</si>
  <si>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</si>
  <si>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</si>
  <si>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</si>
  <si>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</si>
  <si>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</si>
  <si>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</si>
  <si>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</si>
  <si>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</si>
  <si>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</si>
  <si>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</si>
  <si>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</si>
  <si>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</si>
  <si>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</si>
  <si>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</si>
  <si>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</si>
  <si>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</si>
  <si>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</si>
  <si>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</si>
  <si>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</si>
  <si>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</si>
  <si>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</si>
  <si>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</si>
  <si>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</si>
  <si>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</si>
  <si>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</si>
  <si>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</si>
  <si>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</si>
  <si>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</si>
  <si>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</si>
  <si>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</si>
  <si>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</si>
  <si>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</si>
  <si>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</si>
  <si>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</si>
  <si>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</si>
  <si>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</si>
  <si>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</si>
  <si>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</si>
  <si>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</si>
  <si>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</si>
  <si>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</si>
  <si>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</si>
  <si>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</si>
  <si>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</si>
  <si>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</si>
  <si>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</si>
  <si>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</si>
  <si>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</si>
  <si>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</si>
  <si>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</si>
  <si>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</si>
  <si>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</si>
  <si>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</si>
  <si>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</si>
  <si>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</si>
  <si>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</si>
  <si>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</si>
  <si>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</si>
  <si>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</si>
  <si>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</si>
  <si>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</si>
  <si>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</si>
  <si>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</si>
  <si>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</si>
  <si>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</si>
  <si>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</si>
  <si>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</si>
  <si>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</si>
  <si>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</si>
  <si>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</si>
  <si>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</si>
  <si>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</si>
  <si>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</si>
  <si>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</si>
  <si>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</si>
  <si>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</si>
  <si>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</si>
  <si>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</si>
  <si>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</si>
  <si>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</si>
  <si>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</si>
  <si>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</si>
  <si>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</si>
  <si>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</si>
  <si>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</si>
  <si>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</si>
  <si>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</si>
  <si>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</si>
  <si>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</si>
  <si>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</si>
  <si>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</si>
  <si>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</si>
  <si>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</si>
  <si>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</si>
  <si>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</si>
  <si>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</si>
  <si>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</si>
  <si>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</si>
  <si>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</si>
  <si>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</si>
  <si>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</si>
  <si>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</si>
  <si>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</si>
  <si>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</si>
  <si>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</si>
  <si>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</si>
  <si>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</si>
  <si>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</si>
  <si>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</si>
  <si>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</si>
  <si>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</si>
  <si>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</si>
  <si>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</si>
  <si>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</si>
  <si>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</si>
  <si>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</si>
  <si>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</si>
  <si>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</si>
  <si>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</si>
  <si>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</si>
  <si>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</si>
  <si>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</si>
  <si>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</si>
  <si>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</si>
  <si>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</si>
  <si>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</si>
  <si>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</si>
  <si>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</si>
  <si>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</si>
  <si>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</si>
  <si>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</si>
  <si>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</si>
  <si>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</si>
  <si>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</si>
  <si>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</si>
  <si>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</si>
  <si>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</si>
  <si>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</si>
  <si>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</si>
  <si>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</si>
  <si>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</si>
  <si>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</si>
  <si>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</si>
  <si>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</si>
  <si>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</si>
  <si>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</si>
  <si>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</si>
  <si>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</si>
  <si>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</si>
  <si>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</si>
  <si>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</si>
  <si>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</si>
  <si>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</si>
  <si>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</si>
  <si>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</si>
  <si>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</si>
  <si>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</si>
  <si>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</si>
  <si>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</si>
  <si>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</si>
  <si>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</si>
  <si>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</si>
  <si>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</si>
  <si>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</si>
  <si>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</si>
  <si>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</si>
  <si>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</si>
  <si>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</si>
  <si>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</si>
  <si>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</si>
  <si>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</si>
  <si>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</si>
  <si>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</si>
  <si>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</si>
  <si>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</si>
  <si>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</si>
  <si>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</si>
  <si>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</si>
  <si>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</si>
  <si>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</si>
  <si>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</si>
  <si>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</si>
  <si>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</si>
  <si>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</si>
  <si>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</si>
  <si>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</si>
  <si>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</si>
  <si>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</si>
  <si>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</si>
  <si>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</si>
  <si>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</si>
  <si>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</si>
  <si>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</si>
  <si>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</si>
  <si>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</si>
  <si>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</si>
  <si>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</si>
  <si>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</si>
  <si>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</si>
  <si>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</si>
  <si>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</si>
  <si>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</si>
  <si>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</si>
  <si>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</si>
  <si>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</si>
  <si>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</si>
  <si>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</si>
  <si>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</si>
  <si>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</si>
  <si>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</si>
  <si>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</si>
  <si>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</si>
  <si>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</si>
  <si>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</si>
  <si>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</si>
  <si>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</si>
  <si>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</si>
  <si>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</si>
  <si>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</si>
  <si>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</si>
  <si>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</si>
  <si>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</si>
  <si>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</si>
  <si>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</si>
  <si>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</si>
  <si>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</si>
  <si>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</si>
  <si>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</si>
  <si>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</si>
  <si>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</si>
  <si>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</si>
  <si>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</si>
  <si>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</si>
  <si>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</si>
  <si>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</si>
  <si>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</si>
  <si>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</si>
  <si>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</si>
  <si>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</si>
  <si>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</si>
  <si>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</si>
  <si>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</si>
  <si>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</si>
  <si>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</si>
  <si>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</si>
  <si>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</si>
  <si>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</si>
  <si>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</si>
  <si>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</si>
  <si>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</si>
  <si>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</si>
  <si>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</si>
  <si>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</si>
  <si>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</si>
  <si>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</si>
  <si>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</si>
  <si>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</si>
  <si>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</si>
  <si>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</si>
  <si>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</si>
  <si>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</si>
  <si>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</si>
  <si>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</si>
  <si>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</si>
  <si>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</si>
  <si>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</si>
  <si>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</si>
  <si>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</si>
  <si>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</si>
  <si>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</si>
  <si>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</si>
  <si>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</si>
  <si>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</si>
  <si>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</si>
  <si>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</si>
  <si>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</si>
  <si>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</si>
  <si>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</si>
  <si>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</si>
  <si>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</si>
  <si>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</si>
  <si>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</si>
  <si>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</si>
  <si>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</si>
  <si>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</si>
  <si>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</si>
  <si>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</si>
  <si>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</si>
  <si>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</si>
  <si>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</si>
  <si>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</si>
  <si>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</si>
  <si>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</si>
  <si>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</si>
  <si>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</si>
  <si>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</si>
  <si>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</si>
  <si>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</si>
  <si>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</si>
  <si>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</si>
  <si>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</si>
  <si>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</si>
  <si>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</si>
  <si>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</si>
  <si>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</si>
  <si>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</si>
  <si>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</si>
  <si>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</si>
  <si>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</si>
  <si>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</si>
  <si>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</si>
  <si>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</si>
  <si>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</si>
  <si>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</si>
  <si>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</si>
  <si>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</si>
  <si>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</si>
  <si>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</si>
  <si>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</si>
  <si>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</si>
  <si>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</si>
  <si>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</si>
  <si>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</si>
  <si>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</si>
  <si>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</si>
  <si>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</si>
  <si>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</si>
  <si>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</si>
  <si>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</si>
  <si>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</si>
  <si>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</si>
  <si>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</si>
  <si>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</si>
  <si>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</si>
  <si>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</si>
  <si>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</si>
  <si>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</si>
  <si>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</si>
  <si>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</si>
  <si>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</si>
  <si>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</si>
  <si>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</si>
  <si>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</si>
  <si>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</si>
  <si>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</si>
  <si>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</si>
  <si>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</si>
  <si>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</si>
  <si>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</si>
  <si>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</si>
  <si>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</si>
  <si>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</si>
  <si>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</si>
  <si>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</si>
  <si>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</si>
  <si>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</si>
  <si>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</si>
  <si>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</si>
  <si>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</si>
  <si>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</si>
  <si>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</si>
  <si>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</si>
  <si>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</si>
  <si>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</si>
  <si>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</si>
  <si>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</si>
  <si>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</si>
  <si>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</si>
  <si>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</si>
  <si>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</si>
  <si>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</si>
  <si>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</si>
  <si>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</si>
  <si>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</si>
  <si>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</si>
  <si>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</si>
  <si>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</si>
  <si>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</si>
  <si>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</si>
  <si>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</si>
  <si>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</si>
  <si>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</si>
  <si>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</si>
  <si>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</si>
  <si>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</si>
  <si>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</si>
  <si>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</si>
  <si>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</si>
  <si>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</si>
  <si>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</si>
  <si>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</si>
  <si>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</si>
  <si>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</si>
  <si>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</si>
  <si>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</si>
  <si>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</si>
  <si>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</si>
  <si>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</si>
  <si>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</si>
  <si>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</si>
  <si>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</si>
  <si>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</si>
  <si>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</si>
  <si>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</si>
  <si>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</si>
  <si>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</si>
  <si>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</si>
  <si>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</si>
  <si>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</si>
  <si>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</si>
  <si>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</si>
  <si>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</si>
  <si>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</si>
  <si>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</si>
  <si>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</si>
  <si>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</si>
  <si>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</si>
  <si>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</si>
  <si>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</si>
  <si>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</si>
  <si>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</si>
  <si>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</si>
  <si>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</si>
  <si>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</si>
  <si>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</si>
  <si>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</si>
  <si>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</si>
  <si>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</si>
  <si>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</si>
  <si>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</si>
  <si>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</si>
  <si>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</si>
  <si>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</si>
  <si>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</si>
  <si>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</si>
  <si>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</si>
  <si>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</si>
  <si>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</si>
  <si>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</si>
  <si>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</si>
  <si>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</si>
  <si>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</si>
  <si>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</si>
  <si>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</si>
  <si>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</si>
  <si>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</si>
  <si>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</si>
  <si>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</si>
  <si>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</si>
  <si>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</si>
  <si>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</si>
  <si>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</si>
  <si>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</si>
  <si>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</si>
  <si>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</si>
  <si>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</si>
  <si>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</si>
  <si>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</si>
  <si>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</si>
  <si>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</si>
  <si>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</si>
  <si>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</si>
  <si>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</si>
  <si>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</si>
  <si>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</si>
  <si>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</si>
  <si>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</si>
  <si>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</si>
  <si>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</si>
  <si>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</si>
  <si>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</si>
  <si>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</si>
  <si>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</si>
  <si>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</si>
  <si>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</si>
  <si>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</si>
  <si>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</si>
  <si>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</si>
  <si>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</si>
  <si>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</si>
  <si>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</si>
  <si>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</si>
  <si>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</si>
  <si>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</si>
  <si>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</si>
  <si>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</si>
  <si>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</si>
  <si>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</si>
  <si>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</si>
  <si>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</si>
  <si>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</si>
  <si>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</si>
  <si>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</si>
  <si>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</si>
  <si>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</si>
  <si>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</si>
  <si>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</si>
  <si>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</si>
  <si>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</si>
  <si>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</si>
  <si>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</si>
  <si>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</si>
  <si>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</si>
  <si>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</si>
  <si>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</si>
  <si>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</si>
  <si>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</si>
  <si>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</si>
  <si>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</si>
  <si>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</si>
  <si>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</si>
  <si>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</si>
  <si>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</si>
  <si>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</si>
  <si>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</si>
  <si>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</si>
  <si>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</si>
  <si>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</si>
  <si>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</si>
  <si>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</si>
  <si>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</si>
  <si>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</si>
  <si>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</si>
  <si>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</si>
  <si>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</si>
  <si>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</si>
  <si>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</si>
  <si>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</si>
  <si>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</si>
  <si>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</si>
  <si>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</si>
  <si>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</si>
  <si>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</si>
  <si>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</si>
  <si>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</si>
  <si>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</si>
  <si>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</si>
  <si>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</si>
  <si>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</si>
  <si>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</si>
  <si>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</si>
  <si>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</si>
  <si>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</si>
  <si>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</si>
  <si>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</si>
  <si>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</si>
  <si>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</si>
  <si>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</si>
  <si>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</si>
  <si>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</si>
  <si>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</si>
  <si>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</si>
  <si>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</si>
  <si>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</si>
  <si>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</si>
  <si>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</si>
  <si>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</si>
  <si>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</si>
  <si>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</si>
  <si>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</si>
  <si>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</si>
  <si>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</si>
  <si>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</si>
  <si>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</si>
  <si>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</si>
  <si>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</si>
  <si>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</si>
  <si>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</si>
  <si>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</si>
  <si>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</si>
  <si>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</si>
  <si>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</si>
  <si>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</si>
  <si>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</si>
  <si>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</si>
  <si>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</si>
  <si>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</si>
  <si>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</si>
  <si>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</si>
  <si>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</si>
  <si>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</si>
  <si>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</si>
  <si>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</si>
  <si>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</si>
  <si>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</si>
  <si>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</si>
  <si>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</si>
  <si>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</si>
  <si>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</si>
  <si>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</si>
  <si>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</si>
  <si>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</si>
  <si>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</si>
  <si>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</si>
  <si>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</si>
  <si>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</si>
  <si>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</si>
  <si>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</si>
  <si>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</si>
  <si>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</si>
  <si>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</si>
  <si>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</si>
  <si>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</si>
  <si>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</si>
  <si>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</si>
  <si>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</si>
  <si>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</si>
  <si>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</si>
  <si>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</si>
  <si>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</si>
  <si>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</si>
  <si>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</si>
  <si>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</si>
  <si>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</si>
  <si>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</si>
  <si>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</si>
  <si>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</si>
  <si>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</si>
  <si>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</si>
  <si>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</si>
  <si>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</si>
  <si>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</si>
  <si>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</si>
  <si>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</si>
  <si>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</si>
  <si>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</si>
  <si>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</si>
  <si>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</si>
  <si>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</si>
  <si>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</si>
  <si>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</si>
  <si>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</si>
  <si>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</si>
  <si>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</si>
  <si>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</si>
  <si>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</si>
  <si>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</si>
  <si>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</si>
  <si>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</si>
  <si>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</si>
  <si>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</si>
  <si>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</si>
  <si>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</si>
  <si>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</si>
  <si>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</si>
  <si>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</si>
  <si>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</si>
  <si>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</si>
  <si>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</si>
  <si>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</si>
  <si>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</si>
  <si>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</si>
  <si>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</si>
  <si>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</si>
  <si>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</si>
  <si>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</si>
  <si>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</si>
  <si>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</si>
  <si>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</si>
  <si>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</si>
  <si>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</si>
  <si>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</si>
  <si>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</si>
  <si>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</si>
  <si>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</si>
  <si>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</si>
  <si>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</si>
  <si>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</si>
  <si>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</si>
  <si>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</si>
  <si>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</si>
  <si>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</si>
  <si>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</si>
  <si>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</si>
  <si>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</si>
  <si>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</si>
  <si>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</si>
  <si>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</si>
  <si>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</si>
  <si>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</si>
  <si>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</si>
  <si>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</si>
  <si>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</si>
  <si>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</si>
  <si>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</si>
  <si>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</si>
  <si>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</si>
  <si>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</si>
  <si>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</si>
  <si>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</si>
  <si>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</si>
  <si>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</si>
  <si>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</si>
  <si>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</si>
  <si>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</si>
  <si>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</si>
  <si>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</si>
  <si>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</si>
  <si>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</si>
  <si>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</si>
  <si>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</si>
  <si>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</si>
  <si>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</si>
  <si>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</si>
  <si>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</si>
  <si>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</si>
  <si>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</si>
  <si>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</si>
  <si>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</si>
  <si>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</si>
  <si>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</si>
  <si>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</si>
  <si>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</si>
  <si>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</si>
  <si>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</si>
  <si>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</si>
  <si>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</si>
  <si>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</si>
  <si>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</si>
  <si>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</si>
  <si>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</si>
  <si>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</si>
  <si>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</si>
  <si>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</si>
  <si>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</si>
  <si>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</si>
  <si>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</si>
  <si>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</si>
  <si>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</si>
  <si>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</si>
  <si>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</si>
  <si>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</si>
  <si>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</si>
  <si>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</si>
  <si>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</si>
  <si>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</si>
  <si>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</si>
  <si>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</si>
  <si>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</si>
  <si>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</si>
  <si>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</si>
  <si>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</si>
  <si>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</si>
  <si>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</si>
  <si>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</si>
  <si>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</si>
  <si>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</si>
  <si>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</si>
  <si>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</si>
  <si>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</si>
  <si>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</si>
  <si>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</si>
  <si>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</si>
  <si>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</si>
  <si>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</si>
  <si>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</si>
  <si>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</si>
  <si>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</si>
  <si>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</si>
  <si>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</si>
  <si>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</si>
  <si>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</si>
  <si>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</si>
  <si>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</si>
  <si>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</si>
  <si>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</si>
  <si>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</si>
  <si>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</si>
  <si>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</si>
  <si>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</si>
  <si>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</si>
  <si>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</si>
  <si>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</si>
  <si>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</si>
  <si>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</si>
  <si>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</si>
  <si>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</si>
  <si>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</si>
  <si>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</si>
  <si>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</si>
  <si>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</si>
  <si>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</si>
  <si>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</si>
  <si>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</si>
  <si>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</si>
  <si>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</si>
  <si>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</si>
  <si>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</si>
  <si>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</si>
  <si>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</si>
  <si>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</si>
  <si>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</si>
  <si>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</si>
  <si>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</si>
  <si>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</si>
  <si>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</si>
  <si>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</si>
  <si>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</si>
  <si>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</si>
  <si>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</si>
  <si>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</si>
  <si>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</si>
  <si>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</si>
  <si>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</si>
  <si>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</si>
  <si>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</si>
  <si>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</si>
  <si>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</si>
  <si>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</si>
  <si>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</si>
  <si>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</si>
  <si>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</si>
  <si>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</si>
  <si>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</si>
  <si>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</si>
  <si>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</si>
  <si>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</si>
  <si>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</si>
  <si>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</si>
  <si>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</si>
  <si>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</si>
  <si>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</si>
  <si>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</si>
  <si>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</si>
  <si>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</si>
  <si>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</si>
  <si>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</si>
  <si>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</si>
  <si>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</si>
  <si>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</si>
  <si>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</si>
  <si>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</si>
  <si>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</si>
  <si>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</si>
  <si>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</si>
  <si>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</si>
  <si>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</si>
  <si>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</si>
  <si>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</si>
  <si>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</si>
  <si>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</si>
  <si>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</si>
  <si>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</si>
  <si>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</si>
  <si>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</si>
  <si>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</si>
  <si>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</si>
  <si>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</si>
  <si>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</si>
  <si>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</si>
  <si>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</si>
  <si>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</si>
  <si>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</si>
  <si>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</si>
  <si>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</si>
  <si>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</si>
  <si>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</si>
  <si>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</si>
  <si>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</si>
  <si>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</si>
  <si>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</si>
  <si>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</si>
  <si>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</si>
  <si>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</si>
  <si>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</si>
  <si>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</si>
  <si>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</si>
  <si>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</si>
  <si>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</si>
  <si>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</si>
  <si>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</si>
  <si>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</si>
  <si>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</si>
  <si>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</si>
  <si>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</si>
  <si>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</si>
  <si>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</si>
  <si>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</si>
  <si>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</si>
  <si>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</si>
  <si>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</si>
  <si>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</si>
  <si>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</si>
  <si>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</si>
  <si>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</si>
  <si>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</si>
  <si>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</si>
  <si>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</si>
  <si>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</si>
  <si>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</si>
  <si>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</si>
  <si>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</si>
  <si>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</si>
  <si>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</si>
  <si>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</si>
  <si>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</si>
  <si>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</si>
  <si>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</si>
  <si>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</si>
  <si>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</si>
  <si>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</si>
  <si>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</si>
  <si>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</si>
  <si>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</si>
  <si>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</si>
  <si>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</si>
  <si>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</si>
  <si>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</si>
  <si>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</si>
  <si>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</si>
  <si>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</si>
  <si>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</si>
  <si>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</si>
  <si>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</si>
  <si>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</si>
  <si>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</si>
  <si>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</si>
  <si>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</si>
  <si>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</si>
  <si>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</si>
  <si>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</si>
  <si>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</si>
  <si>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</si>
  <si>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</si>
  <si>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</si>
  <si>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</si>
  <si>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</si>
  <si>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</si>
  <si>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</si>
  <si>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</si>
  <si>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</si>
  <si>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</si>
  <si>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</si>
  <si>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</si>
  <si>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</si>
  <si>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</si>
  <si>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</si>
  <si>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</si>
  <si>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</si>
  <si>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</si>
  <si>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</si>
  <si>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</si>
  <si>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</si>
  <si>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</si>
  <si>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</si>
  <si>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</si>
  <si>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</si>
  <si>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</si>
  <si>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</si>
  <si>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</si>
  <si>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</si>
  <si>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</si>
  <si>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</si>
  <si>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</si>
  <si>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</si>
  <si>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</si>
  <si>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</si>
  <si>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</si>
  <si>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</si>
  <si>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</si>
  <si>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</si>
  <si>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</si>
  <si>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</si>
  <si>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</si>
  <si>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</si>
  <si>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</si>
  <si>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</si>
  <si>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</si>
  <si>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</si>
  <si>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</si>
  <si>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</si>
  <si>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</si>
  <si>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</si>
  <si>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</si>
  <si>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</si>
  <si>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</si>
  <si>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</si>
  <si>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</si>
  <si>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</si>
  <si>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</si>
  <si>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</si>
  <si>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</si>
  <si>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</si>
  <si>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</si>
  <si>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</si>
  <si>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</si>
  <si>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</si>
  <si>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</si>
  <si>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</si>
  <si>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</si>
  <si>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</si>
  <si>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</si>
  <si>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</si>
  <si>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</si>
  <si>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</si>
  <si>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</si>
  <si>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</si>
  <si>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</si>
  <si>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</si>
  <si>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</si>
  <si>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</si>
  <si>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</si>
  <si>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</si>
  <si>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</si>
  <si>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</si>
  <si>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</si>
  <si>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</si>
  <si>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</si>
  <si>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</si>
  <si>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</si>
  <si>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</si>
  <si>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</si>
  <si>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</si>
  <si>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</si>
  <si>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</si>
  <si>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</si>
  <si>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</si>
  <si>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</si>
  <si>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</si>
  <si>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</si>
  <si>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</si>
  <si>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</si>
  <si>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</si>
  <si>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</si>
  <si>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</si>
  <si>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</si>
  <si>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</si>
  <si>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</si>
  <si>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</si>
  <si>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</si>
  <si>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</si>
  <si>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</si>
  <si>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</si>
  <si>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</si>
  <si>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</si>
  <si>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</si>
  <si>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</si>
  <si>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</si>
  <si>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</si>
  <si>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</si>
  <si>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</si>
  <si>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</si>
  <si>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</si>
  <si>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</si>
  <si>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</si>
  <si>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</si>
  <si>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</si>
  <si>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</si>
  <si>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</si>
  <si>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</si>
  <si>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</si>
  <si>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</si>
  <si>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</si>
  <si>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</si>
  <si>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</si>
  <si>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</si>
  <si>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</si>
  <si>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</si>
  <si>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</si>
  <si>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</si>
  <si>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</si>
  <si>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</si>
  <si>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</si>
  <si>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</si>
  <si>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</si>
  <si>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</si>
  <si>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</si>
  <si>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</si>
  <si>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</si>
  <si>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</si>
  <si>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</si>
  <si>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</si>
  <si>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</si>
  <si>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</si>
  <si>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</si>
  <si>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</si>
  <si>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</si>
  <si>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</si>
  <si>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</si>
  <si>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</si>
  <si>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</si>
  <si>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</si>
  <si>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</si>
  <si>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</si>
  <si>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</si>
  <si>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</si>
  <si>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</si>
  <si>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</si>
  <si>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</si>
  <si>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</si>
  <si>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</si>
  <si>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</si>
  <si>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</si>
  <si>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</si>
  <si>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</si>
  <si>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</si>
  <si>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</si>
  <si>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</si>
  <si>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</si>
  <si>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</si>
  <si>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</si>
  <si>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</si>
  <si>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</si>
  <si>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</si>
  <si>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</si>
  <si>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</si>
  <si>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</si>
  <si>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</si>
  <si>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</si>
  <si>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</si>
  <si>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</si>
  <si>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</si>
  <si>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</si>
  <si>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</si>
  <si>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</si>
  <si>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</si>
  <si>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</si>
  <si>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</si>
  <si>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</si>
  <si>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</si>
  <si>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</si>
  <si>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</si>
  <si>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</si>
  <si>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</si>
  <si>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</si>
  <si>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</si>
  <si>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</si>
  <si>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</si>
  <si>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</si>
  <si>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</si>
  <si>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</si>
  <si>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</si>
  <si>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</si>
  <si>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</si>
  <si>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</si>
  <si>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</si>
  <si>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</si>
  <si>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</si>
  <si>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</si>
  <si>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</si>
  <si>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</si>
  <si>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</si>
  <si>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</si>
  <si>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</si>
  <si>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</si>
  <si>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</si>
  <si>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</si>
  <si>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</si>
  <si>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</si>
  <si>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</si>
  <si>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</si>
  <si>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</si>
  <si>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</si>
  <si>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</si>
  <si>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</si>
  <si>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</si>
  <si>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</si>
  <si>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</si>
  <si>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</si>
  <si>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</si>
  <si>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</si>
  <si>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</si>
  <si>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</si>
  <si>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</si>
  <si>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</si>
  <si>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</si>
  <si>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</si>
  <si>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</si>
  <si>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</si>
  <si>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</si>
  <si>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</si>
  <si>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</si>
  <si>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</si>
  <si>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</si>
  <si>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</si>
  <si>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</si>
  <si>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</si>
  <si>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</si>
  <si>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</si>
  <si>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</si>
  <si>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</si>
  <si>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</si>
  <si>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</si>
  <si>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</si>
  <si>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</si>
  <si>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</si>
  <si>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</si>
  <si>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</si>
  <si>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</si>
  <si>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</si>
  <si>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</si>
  <si>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</si>
  <si>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</si>
  <si>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</si>
  <si>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</si>
  <si>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</si>
  <si>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</si>
  <si>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</si>
  <si>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</si>
  <si>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</si>
  <si>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</si>
  <si>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</si>
  <si>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</si>
  <si>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</si>
  <si>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</si>
  <si>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</si>
  <si>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</si>
  <si>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</si>
  <si>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</si>
  <si>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</si>
  <si>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</si>
  <si>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</si>
  <si>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</si>
  <si>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</si>
  <si>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</si>
  <si>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</si>
  <si>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</si>
  <si>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</si>
  <si>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</si>
  <si>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</si>
  <si>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</si>
  <si>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</si>
  <si>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</si>
  <si>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</si>
  <si>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</si>
  <si>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</si>
  <si>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</si>
  <si>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</si>
  <si>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</si>
  <si>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</si>
  <si>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</si>
  <si>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</si>
  <si>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</si>
  <si>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</si>
  <si>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</si>
  <si>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</si>
  <si>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</si>
  <si>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</si>
  <si>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</si>
  <si>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</si>
  <si>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</si>
  <si>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</si>
  <si>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</si>
  <si>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</si>
  <si>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</si>
  <si>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</si>
  <si>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</si>
  <si>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</si>
  <si>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</si>
  <si>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</si>
  <si>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</si>
  <si>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</si>
  <si>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</si>
  <si>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</si>
  <si>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</si>
  <si>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</si>
  <si>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</si>
  <si>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</si>
  <si>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</si>
  <si>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</si>
  <si>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</si>
  <si>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</si>
  <si>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</si>
  <si>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</si>
  <si>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</si>
  <si>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</si>
  <si>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</si>
  <si>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</si>
  <si>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</si>
  <si>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</si>
  <si>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</si>
  <si>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</si>
  <si>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</si>
  <si>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</si>
  <si>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</si>
  <si>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</si>
  <si>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</si>
  <si>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</si>
  <si>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</si>
  <si>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</si>
  <si>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</si>
  <si>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</si>
  <si>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</si>
  <si>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</si>
  <si>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</si>
  <si>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</si>
  <si>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</si>
  <si>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</si>
  <si>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</si>
  <si>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</si>
  <si>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</si>
  <si>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</si>
  <si>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</si>
  <si>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</si>
  <si>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</si>
  <si>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</si>
  <si>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</si>
  <si>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</si>
  <si>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</si>
  <si>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</si>
  <si>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</si>
  <si>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</si>
  <si>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</si>
  <si>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</si>
  <si>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</si>
  <si>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</si>
  <si>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</si>
  <si>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</si>
  <si>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</si>
  <si>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</si>
  <si>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</si>
  <si>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</si>
  <si>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</si>
  <si>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</si>
  <si>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</si>
  <si>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</si>
  <si>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</si>
  <si>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</si>
  <si>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</si>
  <si>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</si>
  <si>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</si>
  <si>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</si>
  <si>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</si>
  <si>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</si>
  <si>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</si>
  <si>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</si>
  <si>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</si>
  <si>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</si>
  <si>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</si>
  <si>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</si>
  <si>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</si>
  <si>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</si>
  <si>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</si>
  <si>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</si>
  <si>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</si>
  <si>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</si>
  <si>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</si>
  <si>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</si>
  <si>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</si>
  <si>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</si>
  <si>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</si>
  <si>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</si>
  <si>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</si>
  <si>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</si>
  <si>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</si>
  <si>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</si>
  <si>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</si>
  <si>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</si>
  <si>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</si>
  <si>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</si>
  <si>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</si>
  <si>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</si>
  <si>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</si>
  <si>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</si>
  <si>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</si>
  <si>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</si>
  <si>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</si>
  <si>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</si>
  <si>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</si>
  <si>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</si>
  <si>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</si>
  <si>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</si>
  <si>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</si>
  <si>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</si>
  <si>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</si>
  <si>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</si>
  <si>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</si>
  <si>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</si>
  <si>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</si>
  <si>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</si>
  <si>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</si>
  <si>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</si>
  <si>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</si>
  <si>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</si>
  <si>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</si>
  <si>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</si>
  <si>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</si>
  <si>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</si>
  <si>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</si>
  <si>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</si>
  <si>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</si>
  <si>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</si>
  <si>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</si>
  <si>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</si>
  <si>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</si>
  <si>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</si>
  <si>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</si>
  <si>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</si>
  <si>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</si>
  <si>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</si>
  <si>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</si>
  <si>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</si>
  <si>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</si>
  <si>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</si>
  <si>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</si>
  <si>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</si>
  <si>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</si>
  <si>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</si>
  <si>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</si>
  <si>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</si>
  <si>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</si>
  <si>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</si>
  <si>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</si>
  <si>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</si>
  <si>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</si>
  <si>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</si>
  <si>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</si>
  <si>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</si>
  <si>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</si>
  <si>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</si>
  <si>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</si>
  <si>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</si>
  <si>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</si>
  <si>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</si>
  <si>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</si>
  <si>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</si>
  <si>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</si>
  <si>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</si>
  <si>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</si>
  <si>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</si>
  <si>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</si>
  <si>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</si>
  <si>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</si>
  <si>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</si>
  <si>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</si>
  <si>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</si>
  <si>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</si>
  <si>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</si>
  <si>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</si>
  <si>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</si>
  <si>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</si>
  <si>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</si>
  <si>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</si>
  <si>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</si>
  <si>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</si>
  <si>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</si>
  <si>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</si>
  <si>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</si>
  <si>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</si>
  <si>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</si>
  <si>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</si>
  <si>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</si>
  <si>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</si>
  <si>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</si>
  <si>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</si>
  <si>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</si>
  <si>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</si>
  <si>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</si>
  <si>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</si>
  <si>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</si>
  <si>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</si>
  <si>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</si>
  <si>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</si>
  <si>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</si>
  <si>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</si>
  <si>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</si>
  <si>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</si>
  <si>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</si>
  <si>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</si>
  <si>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</si>
  <si>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</si>
  <si>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</si>
  <si>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</si>
  <si>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</si>
  <si>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</si>
  <si>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</si>
  <si>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</si>
  <si>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</si>
  <si>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</si>
  <si>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</si>
  <si>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</si>
  <si>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</si>
  <si>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</si>
  <si>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</si>
  <si>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</si>
  <si>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</si>
  <si>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</si>
  <si>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</si>
  <si>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</si>
  <si>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</si>
  <si>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</si>
  <si>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</si>
  <si>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</si>
  <si>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</si>
  <si>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</si>
  <si>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</si>
  <si>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</si>
  <si>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</si>
  <si>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</si>
  <si>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</si>
  <si>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</si>
  <si>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</si>
  <si>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</si>
  <si>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</si>
  <si>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</si>
  <si>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</si>
  <si>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</si>
  <si>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</si>
  <si>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</si>
  <si>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</si>
  <si>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</si>
  <si>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</si>
  <si>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</si>
  <si>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</si>
  <si>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</si>
  <si>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</si>
  <si>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</si>
  <si>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</si>
  <si>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</si>
  <si>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</si>
  <si>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</si>
  <si>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</si>
  <si>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</si>
  <si>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</si>
  <si>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</si>
  <si>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</si>
  <si>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</si>
  <si>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</si>
  <si>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</si>
  <si>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</si>
  <si>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</si>
  <si>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</si>
  <si>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</si>
  <si>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</si>
  <si>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</si>
  <si>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</si>
  <si>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</si>
  <si>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</si>
  <si>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</si>
  <si>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</si>
  <si>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</si>
  <si>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</si>
  <si>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</si>
  <si>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</si>
  <si>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</si>
  <si>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</si>
  <si>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</si>
  <si>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</si>
  <si>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</si>
  <si>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</si>
  <si>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</si>
  <si>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</si>
  <si>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</si>
  <si>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</si>
  <si>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</si>
  <si>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</si>
  <si>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</si>
  <si>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</si>
  <si>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</si>
  <si>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</si>
  <si>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</si>
  <si>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</si>
  <si>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</si>
  <si>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</si>
  <si>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</si>
  <si>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</si>
  <si>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</si>
  <si>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</si>
  <si>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</si>
  <si>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</si>
  <si>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</si>
  <si>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</si>
  <si>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</si>
  <si>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</si>
  <si>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</si>
  <si>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</si>
  <si>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</si>
  <si>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</si>
  <si>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</si>
  <si>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</si>
  <si>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</si>
  <si>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</si>
  <si>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</si>
  <si>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</si>
  <si>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</si>
  <si>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</si>
  <si>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</si>
  <si>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</si>
  <si>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</si>
  <si>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</si>
  <si>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</si>
  <si>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</si>
  <si>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</si>
  <si>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</si>
  <si>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</si>
  <si>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</si>
  <si>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</si>
  <si>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</si>
  <si>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</si>
  <si>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</si>
  <si>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</si>
  <si>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</si>
  <si>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</si>
  <si>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</si>
  <si>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</si>
  <si>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</si>
  <si>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</si>
  <si>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</si>
  <si>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</si>
  <si>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</si>
  <si>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</si>
  <si>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</si>
  <si>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</si>
  <si>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</si>
  <si>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</si>
  <si>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</si>
  <si>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</si>
  <si>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</si>
  <si>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</si>
  <si>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</si>
  <si>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</si>
  <si>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</si>
  <si>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</si>
  <si>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</si>
  <si>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</si>
  <si>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</si>
  <si>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</si>
  <si>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</si>
  <si>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</si>
  <si>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</si>
  <si>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</si>
  <si>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</si>
  <si>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</si>
  <si>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</si>
  <si>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</si>
  <si>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</si>
  <si>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</si>
  <si>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</si>
  <si>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</si>
  <si>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</si>
  <si>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</si>
  <si>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</si>
  <si>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</si>
  <si>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</si>
  <si>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</si>
  <si>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</si>
  <si>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</si>
  <si>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</si>
  <si>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</si>
  <si>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</si>
  <si>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</si>
  <si>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</si>
  <si>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</si>
  <si>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</si>
  <si>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</si>
  <si>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</si>
  <si>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</si>
  <si>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</si>
  <si>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</si>
  <si>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</si>
  <si>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</si>
  <si>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</si>
  <si>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</si>
  <si>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</si>
  <si>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</si>
  <si>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</si>
  <si>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</si>
  <si>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</si>
  <si>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</si>
  <si>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</si>
  <si>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</si>
  <si>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</si>
  <si>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</si>
  <si>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</si>
  <si>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</si>
  <si>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</si>
  <si>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</si>
  <si>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</si>
  <si>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</si>
  <si>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</si>
  <si>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</si>
  <si>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</si>
  <si>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</si>
  <si>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</si>
  <si>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</si>
  <si>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</si>
  <si>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</si>
  <si>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</si>
  <si>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</si>
  <si>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</si>
  <si>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</si>
  <si>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</si>
  <si>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</si>
  <si>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</si>
  <si>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</si>
  <si>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</si>
  <si>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</si>
  <si>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</si>
  <si>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</si>
  <si>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</si>
  <si>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</si>
  <si>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</si>
  <si>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</si>
  <si>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</si>
  <si>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</si>
  <si>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</si>
  <si>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</si>
  <si>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</si>
  <si>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</si>
  <si>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</si>
  <si>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</si>
  <si>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</si>
  <si>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</si>
  <si>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</si>
  <si>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</si>
  <si>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</si>
  <si>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</si>
  <si>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</si>
  <si>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</si>
  <si>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</si>
  <si>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</si>
  <si>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</si>
  <si>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</si>
  <si>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</si>
  <si>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</si>
  <si>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</si>
  <si>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</si>
  <si>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</si>
  <si>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</si>
  <si>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</si>
  <si>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</si>
  <si>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</si>
  <si>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</si>
  <si>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</si>
  <si>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</si>
  <si>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</si>
  <si>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</si>
  <si>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</si>
  <si>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</si>
  <si>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</si>
  <si>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</si>
  <si>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</si>
  <si>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</si>
  <si>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</si>
  <si>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</si>
  <si>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</si>
  <si>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</si>
  <si>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</si>
  <si>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</si>
  <si>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</si>
  <si>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</si>
  <si>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</si>
  <si>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</si>
  <si>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</si>
  <si>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</si>
  <si>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</si>
  <si>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</si>
  <si>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</si>
  <si>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</si>
  <si>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</si>
  <si>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</si>
  <si>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</si>
  <si>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</si>
  <si>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</si>
  <si>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</si>
  <si>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</si>
  <si>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</si>
  <si>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</si>
  <si>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</si>
  <si>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</si>
  <si>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</si>
  <si>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</si>
  <si>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</si>
  <si>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</si>
  <si>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</si>
  <si>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</si>
  <si>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</si>
  <si>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</si>
  <si>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</si>
  <si>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</si>
  <si>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</si>
  <si>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</si>
  <si>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</si>
  <si>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</si>
  <si>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</si>
  <si>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</si>
  <si>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</si>
  <si>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</si>
  <si>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</si>
  <si>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</si>
  <si>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</si>
  <si>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</si>
  <si>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</si>
  <si>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</si>
  <si>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</si>
  <si>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</si>
  <si>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</si>
  <si>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</si>
  <si>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</si>
  <si>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</si>
  <si>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</si>
  <si>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</si>
  <si>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</si>
  <si>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</si>
  <si>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</si>
  <si>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</si>
  <si>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</si>
  <si>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</si>
  <si>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</si>
  <si>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</si>
  <si>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</si>
  <si>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</si>
  <si>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</si>
  <si>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</si>
  <si>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</si>
  <si>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</si>
  <si>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</si>
  <si>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</si>
  <si>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</si>
  <si>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</si>
  <si>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</si>
  <si>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</si>
  <si>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</si>
  <si>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</si>
  <si>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</si>
  <si>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</si>
  <si>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</si>
  <si>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</si>
  <si>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</si>
  <si>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</si>
  <si>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</si>
  <si>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</si>
  <si>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</si>
  <si>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</si>
  <si>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</si>
  <si>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</si>
  <si>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</si>
  <si>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</si>
  <si>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</si>
  <si>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</si>
  <si>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</si>
  <si>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</si>
  <si>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</si>
  <si>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</si>
  <si>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</si>
  <si>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</si>
  <si>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</si>
  <si>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</si>
  <si>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</si>
  <si>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</si>
  <si>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</si>
  <si>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</si>
  <si>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</si>
  <si>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</si>
  <si>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</si>
  <si>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</si>
  <si>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</si>
  <si>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</si>
  <si>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</si>
  <si>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</si>
  <si>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</si>
  <si>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</si>
  <si>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</si>
  <si>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</si>
  <si>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</si>
  <si>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</si>
  <si>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</si>
  <si>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</si>
  <si>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</si>
  <si>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</si>
  <si>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</si>
  <si>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</si>
  <si>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</si>
  <si>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</si>
  <si>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</si>
  <si>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</si>
  <si>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</si>
  <si>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</si>
  <si>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</si>
  <si>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</si>
  <si>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</si>
  <si>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</si>
  <si>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</si>
  <si>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</si>
  <si>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</si>
  <si>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</si>
  <si>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</si>
  <si>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</si>
  <si>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</si>
  <si>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</si>
  <si>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</si>
  <si>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</si>
  <si>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</si>
  <si>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</si>
  <si>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</si>
  <si>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</si>
  <si>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</si>
  <si>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</si>
  <si>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</si>
  <si>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</si>
  <si>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</si>
  <si>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</si>
  <si>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</si>
  <si>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</si>
  <si>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</si>
  <si>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</si>
  <si>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</si>
  <si>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</si>
  <si>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</si>
  <si>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</si>
  <si>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</si>
  <si>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</si>
  <si>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</si>
  <si>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</si>
  <si>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</si>
  <si>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</si>
  <si>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</si>
  <si>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</si>
  <si>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</si>
  <si>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</si>
  <si>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</si>
  <si>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</si>
  <si>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</si>
  <si>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</si>
  <si>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</si>
  <si>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</si>
  <si>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</si>
  <si>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</si>
  <si>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</si>
  <si>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</si>
  <si>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</si>
  <si>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</si>
  <si>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</si>
  <si>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</si>
  <si>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</si>
  <si>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</si>
  <si>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</si>
  <si>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</si>
  <si>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</si>
  <si>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</si>
  <si>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</si>
  <si>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</si>
  <si>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</si>
  <si>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</si>
  <si>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</si>
  <si>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</si>
  <si>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</si>
  <si>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</si>
  <si>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</si>
  <si>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</si>
  <si>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</si>
  <si>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</si>
  <si>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</si>
  <si>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</si>
  <si>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</si>
  <si>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</si>
  <si>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</si>
  <si>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</si>
  <si>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</si>
  <si>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</si>
  <si>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</si>
  <si>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</si>
  <si>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</si>
  <si>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</si>
  <si>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</si>
  <si>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</si>
  <si>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</si>
  <si>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</si>
  <si>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</si>
  <si>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</si>
  <si>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</si>
  <si>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</si>
  <si>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</si>
  <si>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</si>
  <si>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</si>
  <si>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</si>
  <si>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</si>
  <si>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</si>
  <si>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</si>
  <si>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</si>
  <si>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</si>
  <si>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</si>
  <si>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</si>
  <si>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</si>
  <si>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</si>
  <si>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</si>
  <si>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</si>
  <si>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</si>
  <si>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</si>
  <si>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</si>
  <si>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</si>
  <si>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</si>
  <si>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</si>
  <si>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</si>
  <si>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</si>
  <si>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</si>
  <si>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</si>
  <si>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</si>
  <si>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</si>
  <si>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</si>
  <si>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</si>
  <si>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</si>
  <si>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</si>
  <si>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</si>
  <si>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</si>
  <si>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</si>
  <si>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</si>
  <si>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</si>
  <si>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</si>
  <si>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</si>
  <si>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</si>
  <si>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</si>
  <si>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</si>
  <si>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</si>
  <si>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</si>
  <si>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</si>
  <si>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</si>
  <si>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</si>
  <si>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</si>
  <si>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</si>
  <si>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</si>
  <si>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</si>
  <si>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</si>
  <si>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</si>
  <si>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</si>
  <si>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</si>
  <si>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</si>
  <si>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</si>
  <si>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</si>
  <si>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</si>
  <si>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</si>
  <si>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</si>
  <si>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</si>
  <si>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</si>
  <si>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</si>
  <si>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</si>
  <si>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</si>
  <si>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</si>
  <si>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</si>
  <si>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</si>
  <si>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</si>
  <si>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</si>
  <si>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</si>
  <si>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</si>
  <si>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</si>
  <si>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</si>
  <si>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</si>
  <si>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</si>
  <si>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</si>
  <si>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</si>
  <si>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</si>
  <si>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</si>
  <si>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</si>
  <si>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</si>
  <si>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</si>
  <si>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</si>
  <si>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</si>
  <si>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</si>
  <si>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</si>
  <si>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</si>
  <si>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</si>
  <si>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</si>
  <si>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</si>
  <si>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</si>
  <si>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</si>
  <si>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</si>
  <si>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</si>
  <si>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</si>
  <si>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</si>
  <si>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</si>
  <si>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</si>
  <si>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</si>
  <si>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</si>
  <si>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</si>
  <si>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</si>
  <si>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</si>
  <si>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</si>
  <si>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</si>
  <si>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</si>
  <si>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</si>
  <si>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</si>
  <si>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</si>
  <si>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</si>
  <si>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</si>
  <si>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</si>
  <si>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</si>
  <si>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</si>
  <si>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</si>
  <si>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</si>
  <si>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</si>
  <si>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</si>
  <si>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</si>
  <si>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</si>
  <si>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</si>
  <si>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</si>
  <si>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</si>
  <si>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</si>
  <si>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</si>
  <si>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</si>
  <si>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</si>
  <si>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</si>
  <si>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</si>
  <si>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</si>
  <si>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</si>
  <si>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</si>
  <si>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</si>
  <si>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</si>
  <si>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</si>
  <si>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</si>
  <si>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</si>
  <si>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</si>
  <si>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</si>
  <si>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</si>
  <si>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</si>
  <si>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</si>
  <si>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</si>
  <si>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</si>
  <si>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</si>
  <si>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</si>
  <si>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</si>
  <si>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</si>
  <si>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</si>
  <si>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</si>
  <si>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</si>
  <si>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</si>
  <si>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</si>
  <si>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</si>
  <si>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</si>
  <si>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</si>
  <si>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</si>
  <si>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</si>
  <si>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</si>
  <si>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</si>
  <si>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</si>
  <si>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</si>
  <si>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</si>
  <si>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</si>
  <si>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</si>
  <si>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</si>
  <si>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</si>
  <si>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</si>
  <si>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</si>
  <si>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</si>
  <si>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</si>
  <si>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</si>
  <si>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</si>
  <si>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</si>
  <si>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</si>
  <si>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</si>
  <si>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</si>
  <si>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</si>
  <si>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</si>
  <si>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</si>
  <si>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</si>
  <si>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</si>
  <si>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</si>
  <si>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</si>
  <si>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</si>
  <si>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</si>
  <si>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</si>
  <si>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</si>
  <si>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</si>
  <si>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</si>
  <si>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</si>
  <si>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</si>
  <si>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</si>
  <si>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</si>
  <si>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</si>
  <si>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</si>
  <si>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</si>
  <si>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</si>
  <si>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</si>
  <si>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</si>
  <si>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</si>
  <si>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</si>
  <si>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</si>
  <si>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</si>
  <si>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</si>
  <si>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</si>
  <si>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</si>
  <si>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</si>
  <si>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</si>
  <si>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</si>
  <si>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</si>
  <si>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</si>
  <si>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</si>
  <si>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</si>
  <si>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</si>
  <si>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</si>
  <si>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</si>
  <si>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</si>
  <si>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</si>
  <si>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</si>
  <si>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</si>
  <si>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</si>
  <si>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</si>
  <si>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</si>
  <si>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</si>
  <si>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</si>
  <si>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</si>
  <si>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</si>
  <si>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</si>
  <si>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</si>
  <si>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</si>
  <si>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</si>
  <si>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</si>
  <si>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</si>
  <si>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</si>
  <si>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</si>
  <si>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</si>
  <si>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</si>
  <si>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</si>
  <si>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</si>
  <si>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</si>
  <si>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</si>
  <si>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</si>
  <si>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</si>
  <si>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</si>
  <si>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</si>
  <si>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</si>
  <si>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</si>
  <si>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</si>
  <si>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</si>
  <si>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</si>
  <si>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</si>
  <si>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</si>
  <si>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</si>
  <si>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</si>
  <si>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</si>
  <si>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</si>
  <si>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</si>
  <si>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</si>
  <si>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</si>
  <si>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</si>
  <si>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</si>
  <si>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</si>
  <si>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</si>
  <si>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</si>
  <si>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</si>
  <si>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</si>
  <si>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</si>
  <si>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</si>
  <si>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</si>
  <si>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</si>
  <si>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</si>
  <si>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</si>
  <si>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</si>
  <si>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</si>
  <si>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</si>
  <si>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</si>
  <si>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</si>
  <si>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</si>
  <si>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</si>
  <si>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</si>
  <si>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</si>
  <si>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</si>
  <si>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</si>
  <si>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</si>
  <si>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</si>
  <si>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</si>
  <si>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</si>
  <si>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</si>
  <si>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</si>
  <si>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</si>
  <si>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</si>
  <si>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</si>
  <si>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</si>
  <si>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</si>
  <si>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</si>
  <si>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</si>
  <si>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</si>
  <si>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</si>
  <si>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</si>
  <si>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</si>
  <si>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</si>
  <si>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</si>
  <si>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</si>
  <si>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</si>
  <si>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</si>
  <si>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</si>
  <si>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</si>
  <si>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</si>
  <si>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</si>
  <si>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</si>
  <si>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</si>
  <si>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</si>
  <si>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</si>
  <si>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</si>
  <si>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</si>
  <si>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</si>
  <si>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</si>
  <si>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</si>
  <si>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</si>
  <si>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</si>
  <si>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</si>
  <si>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</si>
  <si>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</si>
  <si>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</si>
  <si>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</si>
  <si>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</si>
  <si>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</si>
  <si>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</si>
  <si>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</si>
  <si>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</si>
  <si>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</si>
  <si>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</si>
  <si>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</si>
  <si>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</si>
  <si>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</si>
  <si>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</si>
  <si>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</si>
  <si>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</si>
  <si>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</si>
  <si>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</si>
  <si>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</si>
  <si>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</si>
  <si>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</si>
  <si>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</si>
  <si>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</si>
  <si>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</si>
  <si>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</si>
  <si>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</si>
  <si>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</si>
  <si>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</si>
  <si>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</si>
  <si>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</si>
  <si>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</si>
  <si>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</si>
  <si>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</si>
  <si>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</si>
  <si>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</si>
  <si>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</si>
  <si>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</si>
  <si>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</si>
  <si>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</si>
  <si>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</si>
  <si>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</si>
  <si>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</si>
  <si>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</si>
  <si>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</si>
  <si>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</si>
  <si>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</si>
  <si>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</si>
  <si>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</si>
  <si>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</si>
  <si>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</si>
  <si>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</si>
  <si>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</si>
  <si>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</si>
  <si>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</si>
  <si>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</si>
  <si>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</si>
  <si>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</si>
  <si>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</si>
  <si>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</si>
  <si>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</si>
  <si>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</si>
  <si>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</si>
  <si>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</si>
  <si>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</si>
  <si>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</si>
  <si>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</si>
  <si>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</si>
  <si>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</si>
  <si>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</si>
  <si>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</si>
  <si>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</si>
  <si>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</si>
  <si>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</si>
  <si>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</si>
  <si>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</si>
  <si>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</si>
  <si>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</si>
  <si>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</si>
  <si>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</si>
  <si>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</si>
  <si>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</si>
  <si>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</si>
  <si>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</si>
  <si>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</si>
  <si>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</si>
  <si>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</si>
  <si>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</si>
  <si>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</si>
  <si>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</si>
  <si>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</si>
  <si>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</si>
  <si>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</si>
  <si>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</si>
  <si>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</si>
  <si>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</si>
  <si>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</si>
  <si>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</si>
  <si>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</si>
  <si>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</si>
  <si>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</si>
  <si>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</si>
  <si>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</si>
  <si>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</si>
  <si>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</si>
  <si>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</si>
  <si>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</si>
  <si>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</si>
  <si>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</si>
  <si>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</si>
  <si>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</si>
  <si>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</si>
  <si>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</si>
  <si>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</si>
  <si>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</si>
  <si>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</si>
  <si>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</si>
  <si>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</si>
  <si>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</si>
  <si>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</si>
  <si>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</si>
  <si>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</si>
  <si>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</si>
  <si>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</si>
  <si>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</si>
  <si>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</si>
  <si>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</si>
  <si>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</si>
  <si>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</si>
  <si>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</si>
  <si>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</si>
  <si>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</si>
  <si>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</si>
  <si>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</si>
  <si>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</si>
  <si>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</si>
  <si>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</si>
  <si>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</si>
  <si>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</si>
  <si>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</si>
  <si>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</si>
  <si>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</si>
  <si>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</si>
  <si>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</si>
  <si>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</si>
  <si>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</si>
  <si>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</si>
  <si>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</si>
  <si>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</si>
  <si>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</si>
  <si>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</si>
  <si>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</si>
  <si>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</si>
  <si>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</si>
  <si>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</si>
  <si>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</si>
  <si>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</si>
  <si>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</si>
  <si>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</si>
  <si>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</si>
  <si>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</si>
  <si>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</si>
  <si>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</si>
  <si>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</si>
  <si>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</si>
  <si>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</si>
  <si>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</si>
  <si>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</si>
  <si>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</si>
  <si>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</si>
  <si>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</si>
  <si>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</si>
  <si>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</si>
  <si>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</si>
  <si>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</si>
  <si>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</si>
  <si>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</si>
  <si>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</si>
  <si>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</si>
  <si>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</si>
  <si>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</si>
  <si>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</si>
  <si>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</si>
  <si>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</si>
  <si>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</si>
  <si>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</si>
  <si>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</si>
  <si>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</si>
  <si>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</si>
  <si>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</si>
  <si>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</si>
  <si>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</si>
  <si>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</si>
  <si>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</si>
  <si>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</si>
  <si>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</si>
  <si>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</si>
  <si>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</si>
  <si>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</si>
  <si>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</si>
  <si>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</si>
  <si>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</si>
  <si>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</si>
  <si>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</si>
  <si>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</si>
  <si>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</si>
  <si>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</si>
  <si>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</si>
  <si>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</si>
  <si>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</si>
  <si>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</si>
  <si>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</si>
  <si>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</si>
  <si>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</si>
  <si>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</si>
  <si>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</si>
  <si>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</si>
  <si>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</si>
  <si>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</si>
  <si>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</si>
  <si>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</si>
  <si>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</si>
  <si>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</si>
  <si>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</si>
  <si>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</si>
  <si>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</si>
  <si>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</si>
  <si>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</si>
  <si>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</si>
  <si>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</si>
  <si>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</si>
  <si>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</si>
  <si>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</si>
  <si>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</si>
  <si>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</si>
  <si>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</si>
  <si>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</si>
  <si>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</si>
  <si>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</si>
  <si>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</si>
  <si>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</si>
  <si>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</si>
  <si>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</si>
  <si>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</si>
  <si>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</si>
  <si>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</si>
  <si>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</si>
  <si>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</si>
  <si>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</si>
  <si>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</si>
  <si>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</si>
  <si>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</si>
  <si>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</si>
  <si>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</si>
  <si>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</si>
  <si>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</si>
  <si>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</si>
  <si>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</si>
  <si>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</si>
  <si>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</si>
  <si>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</si>
  <si>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</si>
  <si>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</si>
  <si>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</si>
  <si>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</si>
  <si>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</si>
  <si>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</si>
  <si>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</si>
  <si>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</si>
  <si>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</si>
  <si>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</si>
  <si>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</si>
  <si>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</si>
  <si>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</si>
  <si>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</si>
  <si>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</si>
  <si>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</si>
  <si>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</si>
  <si>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</si>
  <si>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</si>
  <si>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</si>
  <si>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</si>
  <si>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</si>
  <si>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</si>
  <si>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</si>
  <si>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</si>
  <si>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</si>
  <si>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</si>
  <si>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</si>
  <si>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</si>
  <si>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</si>
  <si>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</si>
  <si>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</si>
  <si>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</si>
  <si>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</si>
  <si>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</si>
  <si>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</si>
  <si>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</si>
  <si>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</si>
  <si>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</si>
  <si>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</si>
  <si>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</si>
  <si>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</si>
  <si>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</si>
  <si>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</si>
  <si>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</si>
  <si>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</si>
  <si>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</si>
  <si>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</si>
  <si>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</si>
  <si>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</si>
  <si>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</si>
  <si>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</si>
  <si>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</si>
  <si>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</si>
  <si>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</si>
  <si>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</si>
  <si>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</si>
  <si>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</si>
  <si>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</si>
  <si>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</si>
  <si>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</si>
  <si>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</si>
  <si>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</si>
  <si>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</si>
  <si>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</si>
  <si>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</si>
  <si>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</si>
  <si>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</si>
  <si>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</si>
  <si>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</si>
  <si>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</si>
  <si>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</si>
  <si>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</si>
  <si>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</si>
  <si>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</si>
  <si>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</si>
  <si>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</si>
  <si>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</si>
  <si>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</si>
  <si>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</si>
  <si>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</si>
  <si>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</si>
  <si>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</si>
  <si>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</si>
  <si>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</si>
  <si>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</si>
  <si>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</si>
  <si>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</si>
  <si>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</si>
  <si>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</si>
  <si>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</si>
  <si>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</si>
  <si>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</si>
  <si>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</si>
  <si>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</si>
  <si>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</si>
  <si>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</si>
  <si>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</si>
  <si>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</si>
  <si>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</si>
  <si>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</si>
  <si>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</si>
  <si>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</si>
  <si>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</si>
  <si>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</si>
  <si>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</si>
  <si>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</si>
  <si>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</si>
  <si>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</si>
  <si>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</si>
  <si>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</si>
  <si>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</si>
  <si>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</si>
  <si>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</si>
  <si>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</si>
  <si>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</si>
  <si>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</si>
  <si>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</si>
  <si>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</si>
  <si>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</si>
  <si>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</si>
  <si>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</si>
  <si>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</si>
  <si>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</si>
  <si>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</si>
  <si>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</si>
  <si>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</si>
  <si>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</si>
  <si>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</si>
  <si>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</si>
  <si>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</si>
  <si>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</si>
  <si>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</si>
  <si>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</si>
  <si>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</si>
  <si>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</si>
  <si>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</si>
  <si>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</si>
  <si>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</si>
  <si>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</si>
  <si>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</si>
  <si>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</si>
  <si>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</si>
  <si>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</si>
  <si>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</si>
  <si>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</si>
  <si>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</si>
  <si>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</si>
  <si>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</si>
  <si>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</si>
  <si>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</si>
  <si>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</si>
  <si>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</si>
  <si>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</si>
  <si>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</si>
  <si>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</si>
  <si>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</si>
  <si>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</si>
  <si>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</si>
  <si>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</si>
  <si>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</si>
  <si>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</si>
  <si>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</si>
  <si>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</si>
  <si>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</si>
  <si>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</si>
  <si>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</si>
  <si>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</si>
  <si>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</si>
  <si>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</si>
  <si>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</si>
  <si>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</si>
  <si>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</si>
  <si>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</si>
  <si>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</si>
  <si>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</si>
  <si>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</si>
  <si>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</si>
  <si>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</si>
  <si>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</si>
  <si>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</si>
  <si>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</si>
  <si>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</si>
  <si>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</si>
  <si>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</si>
  <si>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</si>
  <si>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</si>
  <si>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</si>
  <si>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</si>
  <si>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</si>
  <si>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</si>
  <si>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</si>
  <si>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</si>
  <si>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</si>
  <si>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</si>
  <si>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</si>
  <si>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</si>
  <si>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</si>
  <si>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</si>
  <si>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</si>
  <si>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</si>
  <si>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</si>
  <si>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</si>
  <si>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</si>
  <si>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</si>
  <si>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</si>
  <si>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</si>
  <si>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</si>
  <si>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</si>
  <si>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</si>
  <si>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</si>
  <si>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</si>
  <si>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</si>
  <si>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</si>
  <si>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</si>
  <si>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</si>
  <si>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</si>
  <si>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</si>
  <si>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</si>
  <si>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</si>
  <si>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</si>
  <si>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</si>
  <si>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</si>
  <si>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</si>
  <si>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</si>
  <si>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</si>
  <si>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</si>
  <si>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</si>
  <si>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</si>
  <si>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</si>
  <si>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</si>
  <si>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</si>
  <si>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</si>
  <si>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</si>
  <si>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</si>
  <si>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</si>
  <si>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</si>
  <si>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</si>
  <si>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</si>
  <si>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</si>
  <si>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</si>
  <si>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</si>
  <si>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</si>
  <si>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</si>
  <si>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</si>
  <si>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</si>
  <si>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</si>
  <si>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</si>
  <si>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</si>
  <si>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</si>
  <si>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</si>
  <si>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</si>
  <si>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</si>
  <si>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</si>
  <si>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</si>
  <si>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</si>
  <si>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</si>
  <si>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</si>
  <si>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</si>
  <si>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</si>
  <si>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</si>
  <si>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</si>
  <si>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</si>
  <si>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</si>
  <si>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</si>
  <si>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</si>
  <si>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</si>
  <si>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</si>
  <si>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</si>
  <si>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</si>
  <si>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</si>
  <si>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</si>
  <si>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</si>
  <si>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</si>
  <si>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</si>
  <si>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</si>
  <si>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</si>
  <si>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</si>
  <si>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</si>
  <si>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</si>
  <si>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</si>
  <si>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</si>
  <si>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</si>
  <si>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</si>
  <si>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</si>
  <si>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</si>
  <si>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</si>
  <si>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</si>
  <si>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</si>
  <si>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</si>
  <si>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</si>
  <si>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</si>
  <si>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</si>
  <si>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</si>
  <si>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</si>
  <si>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</si>
  <si>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</si>
  <si>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</si>
  <si>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</si>
  <si>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</si>
  <si>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</si>
  <si>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</si>
  <si>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</si>
  <si>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</si>
  <si>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</si>
  <si>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</si>
  <si>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</si>
  <si>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</si>
  <si>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</si>
  <si>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</si>
  <si>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</si>
  <si>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</si>
  <si>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</si>
  <si>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</si>
  <si>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</si>
  <si>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</si>
  <si>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</si>
  <si>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</si>
  <si>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</si>
  <si>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</si>
  <si>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</si>
  <si>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</si>
  <si>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</si>
  <si>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</si>
  <si>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</si>
  <si>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</si>
  <si>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</si>
  <si>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</si>
  <si>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</si>
  <si>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</si>
  <si>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</si>
  <si>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</si>
  <si>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</si>
  <si>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</si>
  <si>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</si>
  <si>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</si>
  <si>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</si>
  <si>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</si>
  <si>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</si>
  <si>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</si>
  <si>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</si>
  <si>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</si>
  <si>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</si>
  <si>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</si>
  <si>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</si>
  <si>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</si>
  <si>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</si>
  <si>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</si>
  <si>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</si>
  <si>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</si>
  <si>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</si>
  <si>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</si>
  <si>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</si>
  <si>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</si>
  <si>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</si>
  <si>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</si>
  <si>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</si>
  <si>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</si>
  <si>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</si>
  <si>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</si>
  <si>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</si>
  <si>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</si>
  <si>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</si>
  <si>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</si>
  <si>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</si>
  <si>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</si>
  <si>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</si>
  <si>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</si>
  <si>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</si>
  <si>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</si>
  <si>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</si>
  <si>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</si>
  <si>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</si>
  <si>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</si>
  <si>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</si>
  <si>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</si>
  <si>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</si>
  <si>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</si>
  <si>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</si>
  <si>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</si>
  <si>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</si>
  <si>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</si>
  <si>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</si>
  <si>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</si>
  <si>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</si>
  <si>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</si>
  <si>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</si>
  <si>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</si>
  <si>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</si>
  <si>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</si>
  <si>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</si>
  <si>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</si>
  <si>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</si>
  <si>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</si>
  <si>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</si>
  <si>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</si>
  <si>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</si>
  <si>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</si>
  <si>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</si>
  <si>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</si>
  <si>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</si>
  <si>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</si>
  <si>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</si>
  <si>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</si>
  <si>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</si>
  <si>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</si>
  <si>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</si>
  <si>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</si>
  <si>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</si>
  <si>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</si>
  <si>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</si>
  <si>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</si>
  <si>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</si>
  <si>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</si>
  <si>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</si>
  <si>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</si>
  <si>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</si>
  <si>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</si>
  <si>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</si>
  <si>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</si>
  <si>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</si>
  <si>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</si>
  <si>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</si>
  <si>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</si>
  <si>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</si>
  <si>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</si>
  <si>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</si>
  <si>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</si>
  <si>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</si>
  <si>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</si>
  <si>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</si>
  <si>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</si>
  <si>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</si>
  <si>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</si>
  <si>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</si>
  <si>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</si>
  <si>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</si>
  <si>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</si>
  <si>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</si>
  <si>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</si>
  <si>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</si>
  <si>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</si>
  <si>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</si>
  <si>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</si>
  <si>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</si>
  <si>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</si>
  <si>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</si>
  <si>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</si>
  <si>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</si>
  <si>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</si>
  <si>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</si>
  <si>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</si>
  <si>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</si>
  <si>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</si>
  <si>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</si>
  <si>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</si>
  <si>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</si>
  <si>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</si>
  <si>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</si>
  <si>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</si>
  <si>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</si>
  <si>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</si>
  <si>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</si>
  <si>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</si>
  <si>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</si>
  <si>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</si>
  <si>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</si>
  <si>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</si>
  <si>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</si>
  <si>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</si>
  <si>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</si>
  <si>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</si>
  <si>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</si>
  <si>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</si>
  <si>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</si>
  <si>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</si>
  <si>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</si>
  <si>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</si>
  <si>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</si>
  <si>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</si>
  <si>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</si>
  <si>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</si>
  <si>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</si>
  <si>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</si>
  <si>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</si>
  <si>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</si>
  <si>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</si>
  <si>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</si>
  <si>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</si>
  <si>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</si>
  <si>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</si>
  <si>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</si>
  <si>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</si>
  <si>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</si>
  <si>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</si>
  <si>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</si>
  <si>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</si>
  <si>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</si>
  <si>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</si>
  <si>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</si>
  <si>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</si>
  <si>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</si>
  <si>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</si>
  <si>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</si>
  <si>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</si>
  <si>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</si>
  <si>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</si>
  <si>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</si>
  <si>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</si>
  <si>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</si>
  <si>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</si>
  <si>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</si>
  <si>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</si>
  <si>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</si>
  <si>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</si>
  <si>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</si>
  <si>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</si>
  <si>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</si>
  <si>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</si>
  <si>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</si>
  <si>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</si>
  <si>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</si>
  <si>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</si>
  <si>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</si>
  <si>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</si>
  <si>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</si>
  <si>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</si>
  <si>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</si>
  <si>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</si>
  <si>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</si>
  <si>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</si>
  <si>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</si>
  <si>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</si>
  <si>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</si>
  <si>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</si>
  <si>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</si>
  <si>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</si>
  <si>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</si>
  <si>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</si>
  <si>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</si>
  <si>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</si>
  <si>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</si>
  <si>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</si>
  <si>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</si>
  <si>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</si>
  <si>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</si>
  <si>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</si>
  <si>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</si>
  <si>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</si>
  <si>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</si>
  <si>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</si>
  <si>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</si>
  <si>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</si>
  <si>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</si>
  <si>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</si>
  <si>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</si>
  <si>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</si>
  <si>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</si>
  <si>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</si>
  <si>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</si>
  <si>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</si>
  <si>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</si>
  <si>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</si>
  <si>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</si>
  <si>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</si>
  <si>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</si>
  <si>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</si>
  <si>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</si>
  <si>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</si>
  <si>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</si>
  <si>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</si>
  <si>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</si>
  <si>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</si>
  <si>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</si>
  <si>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</si>
  <si>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</si>
  <si>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</si>
  <si>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</si>
  <si>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</si>
  <si>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</si>
  <si>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</si>
  <si>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</si>
  <si>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</si>
  <si>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</si>
  <si>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</si>
  <si>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</si>
  <si>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</si>
  <si>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</si>
  <si>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</si>
  <si>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</si>
  <si>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</si>
  <si>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</si>
  <si>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</si>
  <si>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</si>
  <si>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</si>
  <si>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</si>
  <si>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</si>
  <si>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</si>
  <si>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</si>
  <si>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</si>
  <si>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</si>
  <si>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</si>
  <si>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</si>
  <si>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</si>
  <si>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</si>
  <si>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</si>
  <si>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</si>
  <si>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</si>
  <si>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</si>
  <si>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</si>
  <si>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</si>
  <si>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</si>
  <si>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</si>
  <si>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</si>
  <si>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</si>
  <si>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</si>
  <si>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</si>
  <si>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</si>
  <si>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</si>
  <si>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</si>
  <si>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</si>
  <si>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</si>
  <si>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</si>
  <si>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</si>
  <si>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</si>
  <si>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</si>
  <si>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</si>
  <si>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</si>
  <si>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</si>
  <si>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</si>
  <si>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</si>
  <si>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</si>
  <si>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</si>
  <si>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</si>
  <si>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</si>
  <si>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</si>
  <si>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</si>
  <si>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</si>
  <si>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</si>
  <si>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</si>
  <si>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</si>
  <si>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</si>
  <si>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</si>
  <si>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</si>
  <si>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</si>
  <si>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</si>
  <si>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</si>
  <si>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</si>
  <si>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</si>
  <si>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</si>
  <si>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</si>
  <si>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</si>
  <si>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</si>
  <si>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</si>
  <si>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</si>
  <si>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</si>
  <si>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</si>
  <si>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</si>
  <si>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</si>
  <si>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</si>
  <si>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</si>
  <si>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</si>
  <si>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</si>
  <si>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</si>
  <si>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</si>
  <si>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</si>
  <si>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</si>
  <si>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</si>
  <si>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</si>
  <si>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</si>
  <si>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</si>
  <si>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</si>
  <si>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</si>
  <si>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</si>
  <si>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</si>
  <si>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</si>
  <si>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</si>
  <si>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</si>
  <si>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</si>
  <si>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</si>
  <si>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</si>
  <si>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</si>
  <si>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</si>
  <si>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</si>
  <si>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</si>
  <si>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</si>
  <si>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</si>
  <si>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</si>
  <si>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</si>
  <si>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</si>
  <si>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</si>
  <si>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</si>
  <si>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</si>
  <si>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</si>
  <si>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</si>
  <si>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</si>
  <si>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</si>
  <si>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</si>
  <si>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</si>
  <si>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</si>
  <si>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</si>
  <si>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</si>
  <si>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</si>
  <si>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</si>
  <si>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</si>
  <si>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</si>
  <si>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</si>
  <si>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</si>
  <si>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</si>
  <si>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</si>
  <si>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</si>
  <si>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</si>
  <si>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</si>
  <si>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</si>
  <si>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</si>
  <si>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</si>
  <si>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</si>
  <si>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</si>
  <si>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</si>
  <si>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</si>
  <si>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</si>
  <si>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</si>
  <si>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</si>
  <si>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</si>
  <si>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</si>
  <si>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</si>
  <si>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</si>
  <si>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</si>
  <si>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</si>
  <si>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</si>
  <si>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</si>
  <si>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</si>
  <si>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</si>
  <si>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</si>
  <si>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</si>
  <si>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</si>
  <si>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</si>
  <si>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</si>
  <si>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</si>
  <si>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</si>
  <si>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</si>
  <si>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</si>
  <si>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</si>
  <si>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</si>
  <si>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</si>
  <si>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</si>
  <si>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</si>
  <si>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</si>
  <si>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</si>
  <si>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</si>
  <si>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</si>
  <si>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</si>
  <si>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</si>
  <si>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</si>
  <si>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</si>
  <si>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</si>
  <si>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</si>
  <si>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</si>
  <si>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</si>
  <si>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</si>
  <si>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</si>
  <si>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</si>
  <si>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</si>
  <si>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</si>
  <si>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</si>
  <si>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</si>
  <si>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</si>
  <si>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</si>
  <si>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</si>
  <si>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</si>
  <si>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</si>
  <si>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</si>
  <si>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</si>
  <si>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</si>
  <si>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</si>
  <si>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</si>
  <si>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</si>
  <si>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</si>
  <si>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</si>
  <si>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</si>
  <si>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</si>
  <si>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</si>
  <si>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</si>
  <si>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</si>
  <si>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</si>
  <si>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</si>
  <si>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</si>
  <si>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</si>
  <si>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</si>
  <si>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</si>
  <si>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</si>
  <si>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</si>
  <si>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</si>
  <si>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</si>
  <si>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</si>
  <si>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</si>
  <si>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</si>
  <si>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</si>
  <si>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</si>
  <si>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</si>
  <si>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</si>
  <si>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</si>
  <si>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</si>
  <si>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</si>
  <si>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</si>
  <si>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</si>
  <si>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</si>
  <si>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</si>
  <si>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</si>
  <si>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</si>
  <si>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</si>
  <si>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</si>
  <si>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</si>
  <si>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</si>
  <si>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</si>
  <si>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</si>
  <si>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</si>
  <si>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</si>
  <si>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</si>
  <si>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</si>
  <si>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</si>
  <si>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</si>
  <si>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</si>
  <si>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</si>
  <si>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</si>
  <si>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</si>
  <si>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</si>
  <si>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</si>
  <si>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</si>
  <si>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</si>
  <si>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</si>
  <si>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</si>
  <si>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</si>
  <si>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</si>
  <si>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</si>
  <si>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</si>
  <si>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</si>
  <si>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</si>
  <si>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</si>
  <si>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</si>
  <si>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</si>
  <si>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</si>
  <si>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</si>
  <si>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</si>
  <si>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</si>
  <si>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</si>
  <si>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</si>
  <si>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</si>
  <si>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</si>
  <si>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</si>
  <si>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</si>
  <si>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</si>
  <si>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</si>
  <si>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</si>
  <si>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</si>
  <si>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</si>
  <si>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</si>
  <si>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</si>
  <si>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</si>
  <si>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</si>
  <si>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</si>
  <si>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</si>
  <si>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</si>
  <si>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</si>
  <si>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</si>
  <si>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</si>
  <si>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</si>
  <si>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</si>
  <si>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</si>
  <si>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</si>
  <si>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</si>
  <si>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</si>
  <si>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</si>
  <si>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</si>
  <si>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</si>
  <si>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</si>
  <si>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</si>
  <si>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</si>
  <si>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</si>
  <si>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</si>
  <si>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</si>
  <si>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</si>
  <si>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</si>
  <si>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</si>
  <si>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</si>
  <si>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</si>
  <si>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</si>
  <si>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</si>
  <si>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</si>
  <si>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</si>
  <si>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</si>
  <si>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</si>
  <si>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</si>
  <si>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</si>
  <si>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</si>
  <si>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</si>
  <si>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</si>
  <si>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</si>
  <si>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</si>
  <si>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</si>
  <si>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</si>
  <si>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</si>
  <si>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</si>
  <si>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</si>
  <si>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</si>
  <si>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</si>
  <si>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</si>
  <si>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</si>
  <si>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</si>
  <si>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</si>
  <si>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</si>
  <si>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</si>
  <si>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</si>
  <si>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</si>
  <si>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</si>
  <si>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</si>
  <si>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</si>
  <si>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</si>
  <si>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</si>
  <si>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</si>
  <si>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</si>
  <si>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</si>
  <si>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</si>
  <si>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</si>
  <si>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</si>
  <si>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</si>
  <si>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</si>
  <si>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</si>
  <si>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</si>
  <si>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</si>
  <si>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</si>
  <si>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</si>
  <si>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</si>
  <si>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</si>
  <si>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</si>
  <si>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</si>
  <si>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</si>
  <si>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</si>
  <si>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</si>
  <si>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</si>
  <si>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</si>
  <si>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</si>
  <si>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</si>
  <si>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</si>
  <si>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</si>
  <si>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</si>
  <si>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</si>
  <si>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</si>
  <si>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</si>
  <si>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</si>
  <si>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</si>
  <si>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</si>
  <si>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</si>
  <si>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</si>
  <si>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</si>
  <si>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</si>
  <si>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</si>
  <si>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</si>
  <si>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</si>
  <si>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</si>
  <si>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</si>
  <si>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</si>
  <si>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</si>
  <si>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</si>
  <si>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</si>
  <si>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</si>
  <si>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</si>
  <si>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</si>
  <si>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</si>
  <si>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</si>
  <si>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</si>
  <si>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</si>
  <si>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</si>
  <si>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</si>
  <si>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</si>
  <si>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</si>
  <si>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</si>
  <si>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</si>
  <si>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</si>
  <si>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</si>
  <si>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</si>
  <si>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</si>
  <si>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</si>
  <si>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</si>
  <si>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</si>
  <si>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</si>
  <si>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</si>
  <si>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</si>
  <si>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</si>
  <si>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</si>
  <si>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</si>
  <si>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</si>
  <si>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</si>
  <si>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</si>
  <si>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</si>
  <si>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</si>
  <si>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</si>
  <si>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</si>
  <si>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</si>
  <si>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</si>
  <si>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</si>
  <si>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</si>
  <si>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</si>
  <si>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</si>
  <si>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</si>
  <si>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</si>
  <si>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</si>
  <si>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</si>
  <si>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</si>
  <si>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</si>
  <si>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</si>
  <si>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</si>
  <si>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</si>
  <si>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</si>
  <si>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</si>
  <si>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</si>
  <si>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</si>
  <si>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</si>
  <si>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</si>
  <si>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</si>
  <si>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</si>
  <si>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</si>
  <si>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</si>
  <si>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</si>
  <si>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</si>
  <si>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</si>
  <si>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</si>
  <si>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</si>
  <si>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</si>
  <si>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</si>
  <si>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</si>
  <si>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</si>
  <si>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</si>
  <si>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</si>
  <si>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</si>
  <si>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</si>
  <si>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</si>
  <si>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</si>
  <si>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</si>
  <si>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</si>
  <si>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</si>
  <si>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</si>
  <si>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</si>
  <si>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</si>
  <si>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</si>
  <si>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</si>
  <si>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</si>
  <si>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</si>
  <si>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</si>
  <si>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</si>
  <si>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</si>
  <si>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</si>
  <si>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</si>
  <si>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</si>
  <si>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</si>
  <si>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</si>
  <si>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</si>
  <si>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</si>
  <si>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</si>
  <si>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</si>
  <si>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</si>
  <si>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</si>
  <si>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</si>
  <si>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</si>
  <si>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</si>
  <si>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</si>
  <si>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</si>
  <si>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</si>
  <si>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</si>
  <si>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</si>
  <si>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</si>
  <si>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</si>
  <si>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</si>
  <si>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</si>
  <si>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</si>
  <si>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</si>
  <si>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</si>
  <si>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</si>
  <si>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</si>
  <si>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</si>
  <si>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</si>
  <si>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</si>
  <si>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</si>
  <si>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</si>
  <si>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</si>
  <si>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</si>
  <si>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</si>
  <si>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</si>
  <si>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</si>
  <si>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</si>
  <si>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</si>
  <si>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</si>
  <si>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</si>
  <si>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</si>
  <si>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</si>
  <si>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</si>
  <si>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</si>
  <si>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</si>
  <si>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</si>
  <si>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</si>
  <si>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</si>
  <si>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</si>
  <si>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</si>
  <si>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</si>
  <si>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</si>
  <si>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</si>
  <si>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</si>
  <si>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</si>
  <si>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</si>
  <si>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</si>
  <si>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</si>
  <si>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</si>
  <si>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</si>
  <si>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</si>
  <si>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</si>
  <si>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</si>
  <si>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</si>
  <si>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</si>
  <si>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</si>
  <si>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</si>
  <si>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</si>
  <si>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</si>
  <si>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</si>
  <si>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</si>
  <si>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</si>
  <si>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</si>
  <si>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</si>
  <si>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</si>
  <si>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</si>
  <si>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</si>
  <si>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</si>
  <si>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</si>
  <si>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</si>
  <si>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</si>
  <si>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</si>
  <si>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</si>
  <si>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</si>
  <si>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</si>
  <si>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</si>
  <si>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</si>
  <si>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</si>
  <si>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</si>
  <si>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</si>
  <si>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</si>
  <si>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</si>
  <si>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</si>
  <si>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</si>
  <si>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</si>
  <si>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</si>
  <si>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</si>
  <si>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</si>
  <si>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</si>
  <si>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</si>
  <si>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</si>
  <si>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</si>
  <si>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</si>
  <si>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</si>
  <si>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</si>
  <si>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</si>
  <si>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</si>
  <si>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</si>
  <si>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</si>
  <si>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</si>
  <si>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</si>
  <si>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</si>
  <si>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</si>
  <si>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</si>
  <si>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</si>
  <si>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</si>
  <si>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</si>
  <si>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</si>
  <si>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</si>
  <si>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</si>
  <si>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</si>
  <si>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</si>
  <si>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</si>
  <si>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</si>
  <si>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</si>
  <si>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</si>
  <si>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</si>
  <si>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</si>
  <si>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</si>
  <si>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</si>
  <si>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</si>
  <si>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</si>
  <si>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</si>
  <si>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</si>
  <si>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</si>
  <si>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</si>
  <si>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</si>
  <si>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</si>
  <si>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</si>
  <si>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</si>
  <si>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</si>
  <si>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</si>
  <si>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</si>
  <si>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</si>
  <si>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</si>
  <si>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</si>
  <si>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</si>
  <si>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</si>
  <si>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</si>
  <si>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</si>
  <si>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</si>
  <si>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</si>
  <si>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</si>
  <si>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</si>
  <si>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</si>
  <si>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</si>
  <si>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</si>
  <si>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</si>
  <si>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</si>
  <si>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</si>
  <si>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</si>
  <si>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</si>
  <si>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</si>
  <si>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</si>
  <si>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</si>
  <si>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</si>
  <si>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</si>
  <si>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</si>
  <si>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</si>
  <si>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</si>
  <si>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</si>
  <si>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</si>
  <si>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</si>
  <si>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</si>
  <si>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</si>
  <si>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</si>
  <si>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</si>
  <si>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</si>
  <si>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</si>
  <si>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</si>
  <si>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</si>
  <si>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</si>
  <si>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</si>
  <si>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</si>
  <si>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</si>
  <si>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</si>
  <si>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</si>
  <si>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</si>
  <si>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</si>
  <si>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</si>
  <si>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</si>
  <si>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</si>
  <si>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</si>
  <si>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</si>
  <si>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</si>
  <si>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</si>
  <si>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</si>
  <si>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</si>
  <si>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</si>
  <si>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</si>
  <si>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</si>
  <si>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</si>
  <si>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</si>
  <si>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</si>
  <si>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</si>
  <si>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</si>
  <si>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</si>
  <si>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</si>
  <si>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</si>
  <si>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</si>
  <si>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</si>
  <si>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</si>
  <si>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</si>
  <si>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</si>
  <si>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</si>
  <si>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</si>
  <si>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</si>
  <si>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</si>
  <si>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</si>
  <si>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</si>
  <si>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</si>
  <si>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</si>
  <si>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</si>
  <si>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</si>
  <si>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</si>
  <si>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</si>
  <si>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</si>
  <si>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</si>
  <si>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</si>
  <si>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</si>
  <si>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</si>
  <si>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</si>
  <si>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</si>
  <si>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</si>
  <si>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</si>
  <si>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</si>
  <si>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</si>
  <si>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</si>
  <si>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</si>
  <si>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</si>
  <si>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</si>
  <si>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</si>
  <si>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</si>
  <si>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</si>
  <si>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</si>
  <si>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</si>
  <si>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</si>
  <si>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</si>
  <si>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</si>
  <si>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</si>
  <si>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</si>
  <si>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</si>
  <si>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</si>
  <si>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</si>
  <si>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</si>
  <si>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</si>
  <si>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</si>
  <si>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</si>
  <si>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</si>
  <si>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</si>
  <si>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</si>
  <si>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</si>
  <si>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</si>
  <si>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</si>
  <si>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</si>
  <si>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</si>
  <si>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</si>
  <si>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</si>
  <si>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</si>
  <si>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</si>
  <si>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</si>
  <si>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</si>
  <si>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</si>
  <si>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</si>
  <si>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</si>
  <si>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</si>
  <si>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</si>
  <si>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</si>
  <si>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</si>
  <si>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</si>
  <si>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</si>
  <si>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</si>
  <si>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</si>
  <si>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</si>
  <si>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</si>
  <si>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</si>
  <si>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</si>
  <si>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</si>
  <si>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</si>
  <si>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</si>
  <si>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</si>
  <si>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</si>
  <si>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</si>
  <si>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</si>
  <si>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</si>
  <si>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</si>
  <si>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</si>
  <si>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</si>
  <si>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</si>
  <si>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</si>
  <si>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</si>
  <si>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</si>
  <si>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</si>
  <si>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</si>
  <si>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</si>
  <si>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</si>
  <si>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</si>
  <si>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</si>
  <si>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</si>
  <si>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</si>
  <si>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</si>
  <si>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</si>
  <si>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</si>
  <si>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</si>
  <si>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</si>
  <si>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</si>
  <si>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</si>
  <si>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</si>
  <si>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</si>
  <si>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</si>
  <si>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</si>
  <si>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</si>
  <si>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</si>
  <si>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</si>
  <si>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</si>
  <si>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</si>
  <si>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</si>
  <si>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</si>
  <si>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</si>
  <si>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</si>
  <si>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</si>
  <si>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</si>
  <si>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</si>
  <si>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</si>
  <si>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</si>
  <si>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</si>
  <si>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</si>
  <si>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</si>
  <si>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</si>
  <si>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</si>
  <si>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</si>
  <si>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</si>
  <si>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</si>
  <si>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</si>
  <si>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</si>
  <si>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</si>
  <si>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</si>
  <si>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</si>
  <si>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</si>
  <si>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</si>
  <si>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</si>
  <si>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</si>
  <si>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</si>
  <si>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</si>
  <si>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</si>
  <si>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</si>
  <si>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</si>
  <si>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</si>
  <si>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</si>
  <si>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</si>
  <si>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</si>
  <si>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</si>
  <si>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</si>
  <si>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</si>
  <si>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</si>
  <si>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</si>
  <si>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</si>
  <si>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</si>
  <si>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</si>
  <si>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</si>
  <si>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</si>
  <si>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</si>
  <si>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</si>
  <si>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</si>
  <si>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</si>
  <si>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</si>
  <si>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</si>
  <si>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</si>
  <si>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</si>
  <si>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</si>
  <si>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</si>
  <si>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</si>
  <si>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</si>
  <si>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</si>
  <si>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</si>
  <si>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</si>
  <si>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</si>
  <si>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</si>
  <si>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</si>
  <si>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</si>
  <si>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</si>
  <si>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</si>
  <si>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</si>
  <si>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</si>
  <si>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</si>
  <si>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</si>
  <si>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</si>
  <si>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</si>
  <si>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</si>
  <si>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</si>
  <si>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</si>
  <si>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</si>
  <si>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</si>
  <si>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</si>
  <si>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</si>
  <si>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</si>
  <si>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</si>
  <si>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</si>
  <si>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</si>
  <si>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</si>
  <si>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</si>
  <si>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</si>
  <si>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</si>
  <si>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</si>
  <si>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</si>
  <si>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</si>
  <si>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</si>
  <si>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</si>
  <si>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</si>
  <si>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</si>
  <si>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</si>
  <si>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</si>
  <si>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</si>
  <si>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</si>
  <si>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</si>
  <si>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</si>
  <si>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</si>
  <si>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</si>
  <si>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</si>
  <si>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</si>
  <si>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</si>
  <si>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</si>
  <si>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</si>
  <si>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</si>
  <si>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</si>
  <si>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</si>
  <si>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</si>
  <si>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</si>
  <si>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</si>
  <si>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</si>
  <si>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</si>
  <si>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</si>
  <si>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</si>
  <si>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</si>
  <si>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</si>
  <si>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</si>
  <si>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</si>
  <si>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</si>
  <si>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</si>
  <si>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</si>
  <si>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</si>
  <si>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</si>
  <si>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</si>
  <si>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</si>
  <si>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</si>
  <si>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</si>
  <si>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</si>
  <si>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</si>
  <si>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</si>
  <si>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</si>
  <si>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</si>
  <si>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</si>
  <si>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</si>
  <si>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</si>
  <si>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</si>
  <si>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</si>
  <si>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</si>
  <si>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</si>
  <si>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</si>
  <si>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</si>
  <si>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</si>
  <si>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</si>
  <si>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</si>
  <si>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</si>
  <si>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</si>
  <si>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</si>
  <si>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</si>
  <si>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</si>
  <si>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</si>
  <si>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</si>
  <si>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</si>
  <si>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</si>
  <si>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</si>
  <si>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</si>
  <si>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</si>
  <si>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</si>
  <si>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</si>
  <si>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</si>
  <si>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</si>
  <si>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</si>
  <si>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</si>
  <si>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</si>
  <si>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</si>
  <si>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</si>
  <si>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</si>
  <si>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</si>
  <si>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</si>
  <si>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</si>
  <si>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</si>
  <si>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</si>
  <si>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</si>
  <si>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</si>
  <si>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</si>
  <si>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</si>
  <si>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</si>
  <si>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</si>
  <si>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</si>
  <si>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</si>
  <si>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</si>
  <si>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</si>
  <si>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</si>
  <si>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</si>
  <si>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</si>
  <si>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</si>
  <si>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</si>
  <si>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</si>
  <si>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</si>
  <si>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</si>
  <si>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</si>
  <si>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</si>
  <si>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</si>
  <si>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</si>
  <si>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</si>
  <si>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</si>
  <si>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</si>
  <si>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</si>
  <si>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</si>
  <si>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</si>
  <si>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</si>
  <si>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</si>
  <si>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</si>
  <si>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</si>
  <si>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</si>
  <si>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</si>
  <si>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</si>
  <si>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</si>
  <si>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</si>
  <si>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</si>
  <si>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</si>
  <si>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</si>
  <si>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</si>
  <si>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</si>
  <si>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</si>
  <si>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</si>
  <si>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</si>
  <si>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</si>
  <si>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</si>
  <si>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</si>
  <si>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</si>
  <si>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</si>
  <si>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</si>
  <si>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</si>
  <si>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</si>
  <si>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</si>
  <si>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</si>
  <si>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</si>
  <si>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</si>
  <si>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</si>
  <si>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</si>
  <si>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</si>
  <si>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</si>
  <si>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</si>
  <si>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</si>
  <si>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</si>
  <si>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</si>
  <si>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</si>
  <si>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</si>
  <si>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</si>
  <si>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</si>
  <si>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</si>
  <si>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</si>
  <si>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</si>
  <si>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</si>
  <si>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</si>
  <si>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</si>
  <si>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</si>
  <si>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</si>
  <si>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</si>
  <si>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</si>
  <si>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</si>
  <si>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</si>
  <si>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</si>
  <si>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</si>
  <si>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</si>
  <si>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</si>
  <si>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</si>
  <si>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</si>
  <si>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</si>
  <si>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</si>
  <si>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</si>
  <si>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</si>
  <si>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</si>
  <si>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</si>
  <si>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</si>
  <si>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</si>
  <si>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</si>
  <si>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</si>
  <si>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</si>
  <si>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</si>
  <si>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</si>
  <si>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</si>
  <si>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</si>
  <si>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</si>
  <si>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</si>
  <si>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</si>
  <si>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</si>
  <si>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</si>
  <si>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</si>
  <si>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</si>
  <si>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</si>
  <si>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</si>
  <si>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</si>
  <si>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</si>
  <si>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</si>
  <si>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</si>
  <si>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</si>
  <si>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</si>
  <si>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</si>
  <si>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</si>
  <si>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</si>
  <si>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</si>
  <si>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</si>
  <si>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</si>
  <si>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</si>
  <si>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</si>
  <si>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</si>
  <si>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</si>
  <si>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</si>
  <si>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</si>
  <si>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</si>
  <si>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</si>
  <si>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</si>
  <si>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</si>
  <si>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</si>
  <si>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</si>
  <si>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</si>
  <si>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</si>
  <si>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</si>
  <si>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</si>
  <si>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</si>
  <si>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</si>
  <si>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</si>
  <si>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</si>
  <si>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</si>
  <si>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</si>
  <si>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</si>
  <si>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</si>
  <si>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</si>
  <si>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</si>
  <si>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</si>
  <si>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</si>
  <si>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</si>
  <si>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</si>
  <si>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</si>
  <si>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</si>
  <si>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</si>
  <si>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</si>
  <si>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</si>
  <si>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</si>
  <si>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</si>
  <si>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</si>
  <si>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</si>
  <si>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</si>
  <si>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</si>
  <si>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</si>
  <si>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</si>
  <si>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</si>
  <si>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</si>
  <si>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</si>
  <si>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</si>
  <si>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</si>
  <si>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</si>
  <si>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</si>
  <si>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</si>
  <si>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</si>
  <si>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</si>
  <si>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</si>
  <si>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</si>
  <si>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</si>
  <si>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</si>
  <si>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</si>
  <si>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</si>
  <si>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</si>
  <si>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</si>
  <si>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</si>
  <si>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</si>
  <si>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</si>
  <si>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</si>
  <si>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</si>
  <si>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</si>
  <si>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</si>
  <si>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</si>
  <si>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</si>
  <si>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</si>
  <si>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</si>
  <si>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</si>
  <si>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</si>
  <si>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</si>
  <si>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</si>
  <si>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</si>
  <si>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</si>
  <si>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</si>
  <si>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</si>
  <si>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</si>
  <si>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</si>
  <si>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</si>
  <si>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</si>
  <si>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</si>
  <si>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</si>
  <si>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</si>
  <si>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</si>
  <si>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</si>
  <si>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</si>
  <si>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</si>
  <si>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</si>
  <si>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</si>
  <si>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</si>
  <si>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</si>
  <si>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</si>
  <si>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</si>
  <si>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</si>
  <si>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</si>
  <si>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</si>
  <si>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</si>
  <si>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</si>
  <si>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</si>
  <si>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</si>
  <si>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</si>
  <si>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</si>
  <si>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</si>
  <si>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</si>
  <si>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</si>
  <si>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</si>
  <si>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</si>
  <si>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</si>
  <si>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</si>
  <si>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</si>
  <si>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</si>
  <si>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</si>
  <si>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</si>
  <si>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</si>
  <si>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</si>
  <si>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</si>
  <si>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</si>
  <si>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</si>
  <si>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</si>
  <si>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</si>
  <si>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</si>
  <si>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</si>
  <si>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</si>
  <si>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</si>
  <si>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</si>
  <si>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</si>
  <si>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</si>
  <si>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</si>
  <si>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</si>
  <si>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</si>
  <si>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</si>
  <si>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</si>
  <si>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</si>
  <si>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</si>
  <si>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</si>
  <si>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</si>
  <si>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</si>
  <si>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</si>
  <si>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</si>
  <si>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</si>
  <si>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</si>
  <si>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</si>
  <si>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</si>
  <si>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</si>
  <si>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</si>
  <si>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</si>
  <si>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</si>
  <si>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</si>
  <si>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</si>
  <si>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</si>
  <si>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</si>
  <si>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</si>
  <si>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</si>
  <si>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</si>
  <si>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</si>
  <si>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</si>
  <si>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</si>
  <si>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</si>
  <si>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</si>
  <si>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</si>
  <si>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</si>
  <si>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</si>
  <si>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</si>
  <si>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</si>
  <si>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</si>
  <si>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</si>
  <si>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</si>
  <si>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</si>
  <si>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</si>
  <si>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</si>
  <si>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</si>
  <si>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</si>
  <si>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</si>
  <si>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</si>
  <si>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</si>
  <si>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</si>
  <si>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</si>
  <si>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</si>
  <si>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</si>
  <si>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</si>
  <si>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</si>
  <si>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</si>
  <si>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</si>
  <si>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</si>
  <si>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</si>
  <si>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</si>
  <si>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</si>
  <si>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</si>
  <si>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</si>
  <si>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</si>
  <si>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</si>
  <si>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</si>
  <si>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</si>
  <si>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</si>
  <si>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</si>
  <si>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</si>
  <si>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</si>
  <si>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</si>
  <si>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</si>
  <si>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</si>
  <si>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</si>
  <si>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</si>
  <si>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</si>
  <si>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</si>
  <si>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</si>
  <si>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</si>
  <si>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</si>
  <si>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</si>
  <si>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</si>
  <si>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</si>
  <si>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</si>
  <si>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</si>
  <si>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</si>
  <si>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</si>
  <si>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</si>
  <si>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</si>
  <si>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</si>
  <si>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</si>
  <si>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</si>
  <si>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</si>
  <si>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</si>
  <si>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</si>
  <si>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</si>
  <si>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</si>
  <si>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</si>
  <si>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</si>
  <si>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</si>
  <si>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</si>
  <si>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</si>
  <si>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</si>
  <si>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</si>
  <si>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</si>
  <si>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</si>
  <si>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</si>
  <si>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</si>
  <si>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</si>
  <si>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</si>
  <si>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</si>
  <si>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</si>
  <si>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</si>
  <si>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</si>
  <si>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</si>
  <si>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</si>
  <si>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</si>
  <si>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</si>
  <si>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</si>
  <si>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</si>
  <si>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</si>
  <si>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</si>
  <si>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</si>
  <si>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</si>
  <si>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</si>
  <si>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</si>
  <si>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</si>
  <si>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</si>
  <si>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</si>
  <si>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</si>
  <si>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</si>
  <si>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</si>
  <si>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</si>
  <si>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</si>
  <si>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</si>
  <si>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</si>
  <si>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</si>
  <si>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</si>
  <si>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</si>
  <si>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</si>
  <si>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</si>
  <si>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</si>
  <si>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</si>
  <si>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</si>
  <si>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</si>
  <si>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</si>
  <si>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</si>
  <si>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</si>
  <si>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</si>
  <si>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</si>
  <si>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</si>
  <si>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</si>
  <si>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</si>
  <si>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</si>
  <si>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</si>
  <si>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</si>
  <si>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</si>
  <si>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</si>
  <si>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</si>
  <si>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</si>
  <si>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</si>
  <si>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</si>
  <si>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</si>
  <si>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</si>
  <si>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</si>
  <si>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</si>
  <si>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</si>
  <si>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</si>
  <si>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</si>
  <si>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</si>
  <si>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</si>
  <si>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</si>
  <si>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</si>
  <si>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</si>
  <si>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</si>
  <si>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</si>
  <si>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</si>
  <si>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</si>
  <si>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</si>
  <si>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</si>
  <si>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</si>
  <si>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</si>
  <si>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</si>
  <si>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</si>
  <si>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</si>
  <si>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</si>
  <si>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</si>
  <si>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</si>
  <si>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</si>
  <si>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</si>
  <si>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</si>
  <si>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</si>
  <si>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</si>
  <si>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</si>
  <si>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</si>
  <si>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</si>
  <si>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</si>
  <si>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</si>
  <si>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</si>
  <si>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</si>
  <si>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</si>
  <si>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</si>
  <si>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</si>
  <si>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</si>
  <si>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</si>
  <si>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</si>
  <si>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</si>
  <si>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</si>
  <si>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</si>
  <si>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</si>
  <si>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</si>
  <si>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</si>
  <si>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</si>
  <si>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</si>
  <si>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</si>
  <si>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</si>
  <si>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</si>
  <si>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</si>
  <si>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</si>
  <si>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</si>
  <si>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</si>
  <si>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</si>
  <si>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</si>
  <si>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</si>
  <si>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</si>
  <si>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</si>
  <si>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</si>
  <si>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</si>
  <si>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</si>
  <si>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</si>
  <si>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</si>
  <si>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</si>
  <si>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</si>
  <si>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</si>
  <si>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</si>
  <si>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</si>
  <si>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</si>
  <si>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</si>
  <si>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</si>
  <si>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</si>
  <si>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</si>
  <si>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</si>
  <si>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</si>
  <si>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</si>
  <si>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</si>
  <si>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</si>
  <si>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</si>
  <si>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</si>
  <si>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</si>
  <si>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</si>
  <si>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</si>
  <si>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</si>
  <si>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</si>
  <si>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</si>
  <si>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</si>
  <si>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</si>
  <si>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</si>
  <si>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</si>
  <si>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</si>
  <si>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</si>
  <si>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</si>
  <si>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</si>
  <si>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</si>
  <si>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</si>
  <si>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</si>
  <si>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</si>
  <si>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</si>
  <si>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</si>
  <si>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</si>
  <si>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</si>
  <si>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</si>
  <si>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</si>
  <si>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</si>
  <si>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</si>
  <si>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</si>
  <si>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</si>
  <si>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</si>
  <si>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</si>
  <si>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</si>
  <si>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</si>
  <si>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</si>
  <si>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</si>
  <si>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</si>
  <si>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</si>
  <si>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</si>
  <si>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</si>
  <si>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</si>
  <si>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</si>
  <si>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</si>
  <si>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</si>
  <si>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</si>
  <si>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</si>
  <si>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</si>
  <si>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</si>
  <si>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</si>
  <si>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</si>
  <si>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</si>
  <si>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</si>
  <si>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</si>
  <si>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</si>
  <si>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</si>
  <si>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</si>
  <si>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</si>
  <si>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</si>
  <si>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</si>
  <si>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</si>
  <si>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</si>
  <si>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</si>
  <si>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</si>
  <si>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</si>
  <si>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</si>
  <si>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</si>
  <si>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</si>
  <si>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</si>
  <si>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</si>
  <si>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</si>
  <si>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</si>
  <si>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</si>
  <si>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</si>
  <si>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</si>
  <si>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</si>
  <si>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</si>
  <si>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</si>
  <si>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</si>
  <si>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</si>
  <si>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</si>
  <si>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</si>
  <si>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</si>
  <si>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</si>
  <si>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</si>
  <si>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</si>
  <si>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</si>
  <si>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</si>
  <si>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</si>
  <si>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</si>
  <si>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</si>
  <si>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</si>
  <si>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</si>
  <si>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</si>
  <si>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</si>
  <si>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</si>
  <si>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</si>
  <si>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</si>
  <si>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</si>
  <si>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</si>
  <si>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</si>
  <si>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</si>
  <si>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</si>
  <si>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</si>
  <si>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</si>
  <si>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</si>
  <si>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</si>
  <si>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</si>
  <si>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</si>
  <si>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</si>
  <si>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</si>
  <si>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</si>
  <si>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</si>
  <si>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</si>
  <si>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</si>
  <si>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</si>
  <si>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</si>
  <si>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</si>
  <si>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</si>
  <si>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</si>
  <si>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</si>
  <si>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</si>
  <si>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</si>
  <si>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</si>
  <si>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</si>
  <si>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</si>
  <si>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</si>
  <si>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</si>
  <si>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</si>
  <si>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</si>
  <si>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</si>
  <si>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</si>
  <si>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</si>
  <si>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</si>
  <si>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</si>
  <si>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</si>
  <si>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</si>
  <si>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</si>
  <si>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</si>
  <si>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</si>
  <si>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</si>
  <si>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</si>
  <si>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</si>
  <si>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</si>
  <si>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</si>
  <si>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</si>
  <si>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</si>
  <si>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</si>
  <si>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</si>
  <si>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</si>
  <si>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</si>
  <si>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</si>
  <si>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</si>
  <si>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</si>
  <si>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</si>
  <si>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</si>
  <si>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</si>
  <si>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</si>
  <si>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</si>
  <si>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</si>
  <si>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</si>
  <si>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</si>
  <si>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</si>
  <si>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</si>
  <si>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</si>
  <si>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</si>
  <si>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</si>
  <si>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</si>
  <si>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</si>
  <si>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</si>
  <si>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</si>
  <si>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</si>
  <si>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</si>
  <si>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</si>
  <si>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</si>
  <si>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</si>
  <si>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</si>
  <si>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</si>
  <si>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</si>
  <si>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</si>
  <si>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</si>
  <si>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</si>
  <si>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</si>
  <si>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</si>
  <si>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</si>
  <si>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</si>
  <si>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</si>
  <si>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</si>
  <si>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</si>
  <si>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</si>
  <si>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</si>
  <si>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</si>
  <si>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</si>
  <si>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</si>
  <si>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</si>
  <si>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</si>
  <si>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</si>
  <si>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</si>
  <si>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</si>
  <si>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</si>
  <si>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</si>
  <si>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</si>
  <si>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</si>
  <si>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</si>
  <si>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</si>
  <si>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</si>
  <si>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</si>
  <si>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</si>
  <si>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</si>
  <si>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</si>
  <si>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</si>
  <si>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</si>
  <si>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</si>
  <si>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</si>
  <si>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</si>
  <si>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</si>
  <si>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</si>
  <si>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</si>
  <si>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</si>
  <si>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</si>
  <si>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</si>
  <si>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</si>
  <si>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</si>
  <si>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</si>
  <si>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</si>
  <si>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</si>
  <si>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</si>
  <si>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</si>
  <si>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</si>
  <si>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</si>
  <si>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</si>
  <si>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</si>
  <si>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</si>
  <si>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</si>
  <si>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</si>
  <si>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</si>
  <si>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</si>
  <si>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</si>
  <si>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</si>
  <si>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</si>
  <si>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</si>
  <si>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</si>
  <si>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</si>
  <si>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</si>
  <si>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</si>
  <si>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</si>
  <si>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</si>
  <si>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</si>
  <si>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</si>
  <si>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</si>
  <si>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</si>
  <si>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</si>
  <si>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</si>
  <si>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</si>
  <si>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</si>
  <si>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</si>
  <si>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</si>
  <si>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</si>
  <si>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</si>
  <si>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</si>
  <si>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</si>
  <si>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</si>
  <si>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</si>
  <si>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</si>
  <si>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</si>
  <si>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</si>
  <si>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</si>
  <si>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</si>
  <si>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</si>
  <si>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</si>
  <si>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</si>
  <si>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</si>
  <si>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</si>
  <si>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</si>
  <si>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</si>
  <si>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</si>
  <si>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</si>
  <si>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</si>
  <si>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</si>
  <si>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</si>
  <si>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</si>
  <si>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</si>
  <si>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</si>
  <si>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</si>
  <si>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</si>
  <si>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</si>
  <si>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</si>
  <si>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</si>
  <si>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</si>
  <si>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</si>
  <si>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</si>
  <si>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</si>
  <si>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</si>
  <si>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</si>
  <si>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</si>
  <si>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</si>
  <si>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</si>
  <si>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</si>
  <si>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</si>
  <si>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</si>
  <si>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</si>
  <si>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</si>
  <si>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</si>
  <si>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</si>
  <si>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</si>
  <si>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</si>
  <si>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</si>
  <si>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</si>
  <si>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</si>
  <si>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</si>
  <si>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</si>
  <si>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</si>
  <si>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</si>
  <si>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</si>
  <si>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</si>
  <si>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</si>
  <si>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</si>
  <si>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</si>
  <si>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</si>
  <si>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</si>
  <si>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</si>
  <si>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</si>
  <si>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</si>
  <si>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</si>
  <si>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</si>
  <si>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</si>
  <si>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</si>
  <si>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</si>
  <si>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</si>
  <si>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</si>
  <si>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</si>
  <si>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</si>
  <si>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</si>
  <si>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</si>
  <si>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</si>
  <si>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</si>
  <si>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</si>
  <si>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</si>
  <si>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</si>
  <si>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</si>
  <si>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</si>
  <si>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</si>
  <si>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</si>
  <si>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</si>
  <si>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</si>
  <si>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</si>
  <si>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</si>
  <si>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</si>
  <si>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</si>
  <si>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</si>
  <si>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</si>
  <si>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</si>
  <si>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</si>
  <si>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</si>
  <si>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</si>
  <si>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</si>
  <si>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</si>
  <si>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</si>
  <si>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</si>
  <si>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</si>
  <si>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</si>
  <si>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</si>
  <si>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</si>
  <si>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</si>
  <si>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</si>
  <si>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</si>
  <si>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</si>
  <si>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</si>
  <si>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</si>
  <si>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</si>
  <si>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</si>
  <si>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</si>
  <si>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</si>
  <si>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</si>
  <si>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</si>
  <si>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</si>
  <si>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</si>
  <si>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</si>
  <si>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</si>
  <si>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</si>
  <si>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</si>
  <si>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</si>
  <si>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</si>
  <si>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</si>
  <si>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</si>
  <si>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</si>
  <si>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</si>
  <si>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</si>
  <si>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</si>
  <si>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</si>
  <si>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</si>
  <si>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</si>
  <si>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</si>
  <si>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</si>
  <si>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</si>
  <si>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</si>
  <si>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</si>
  <si>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</si>
  <si>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</si>
  <si>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</si>
  <si>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</si>
  <si>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</si>
  <si>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</si>
  <si>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</si>
  <si>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</si>
  <si>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</si>
  <si>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</si>
  <si>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</si>
  <si>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</si>
  <si>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</si>
  <si>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</si>
  <si>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</si>
  <si>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</si>
  <si>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</si>
  <si>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</si>
  <si>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</si>
  <si>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</si>
  <si>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</si>
  <si>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</si>
  <si>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</si>
  <si>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</si>
  <si>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</si>
  <si>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</si>
  <si>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</si>
  <si>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</si>
  <si>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</si>
  <si>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</si>
  <si>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</si>
  <si>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</si>
  <si>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</si>
  <si>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</si>
  <si>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</si>
  <si>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</si>
  <si>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</si>
  <si>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</si>
  <si>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</si>
  <si>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</si>
  <si>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</si>
  <si>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</si>
  <si>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</si>
  <si>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</si>
  <si>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</si>
  <si>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</si>
  <si>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</si>
  <si>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</si>
  <si>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</si>
  <si>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</si>
  <si>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</si>
  <si>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</si>
  <si>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</si>
  <si>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</si>
  <si>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</si>
  <si>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</si>
  <si>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</si>
  <si>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</si>
  <si>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</si>
  <si>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</si>
  <si>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</si>
  <si>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</si>
  <si>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</si>
  <si>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</si>
  <si>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</si>
  <si>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</si>
  <si>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</si>
  <si>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</si>
  <si>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</si>
  <si>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</si>
  <si>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</si>
  <si>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</si>
  <si>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</si>
  <si>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</si>
  <si>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</si>
  <si>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</si>
  <si>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</si>
  <si>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</si>
  <si>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</si>
  <si>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</si>
  <si>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</si>
  <si>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</si>
  <si>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</si>
  <si>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</si>
  <si>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</si>
  <si>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</si>
  <si>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</si>
  <si>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</si>
  <si>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</si>
  <si>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</si>
  <si>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</si>
  <si>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</si>
  <si>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</si>
  <si>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</si>
  <si>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</si>
  <si>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</si>
  <si>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</si>
  <si>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</si>
  <si>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</si>
  <si>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</si>
  <si>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</si>
  <si>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</si>
  <si>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</si>
  <si>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</si>
  <si>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</si>
  <si>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</si>
  <si>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</si>
  <si>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</si>
  <si>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</si>
  <si>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</si>
  <si>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</si>
  <si>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</si>
  <si>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</si>
  <si>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</si>
  <si>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</si>
  <si>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</si>
  <si>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</si>
  <si>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</si>
  <si>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</si>
  <si>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</si>
  <si>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</si>
  <si>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</si>
  <si>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</si>
  <si>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</si>
  <si>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</si>
  <si>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</si>
  <si>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</si>
  <si>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</si>
  <si>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</si>
  <si>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</si>
  <si>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</si>
  <si>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</si>
  <si>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</si>
  <si>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</si>
  <si>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</si>
  <si>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</si>
  <si>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</si>
  <si>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</si>
  <si>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</si>
  <si>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</si>
  <si>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</si>
  <si>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</si>
  <si>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</si>
  <si>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</si>
  <si>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</si>
  <si>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</si>
  <si>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</si>
  <si>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</si>
  <si>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</si>
  <si>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</si>
  <si>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</si>
  <si>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</si>
  <si>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</si>
  <si>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</si>
  <si>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</si>
  <si>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</si>
  <si>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</si>
  <si>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</si>
  <si>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</si>
  <si>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</si>
  <si>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</si>
  <si>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</si>
  <si>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</si>
  <si>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</si>
  <si>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</si>
  <si>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</si>
  <si>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</si>
  <si>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</si>
  <si>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</si>
  <si>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</si>
  <si>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</si>
  <si>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</si>
  <si>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</si>
  <si>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</si>
  <si>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</si>
  <si>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</si>
  <si>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</si>
  <si>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</si>
  <si>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</si>
  <si>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</si>
  <si>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</si>
  <si>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</si>
  <si>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</si>
  <si>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</si>
  <si>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</si>
  <si>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</si>
  <si>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</si>
  <si>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</si>
  <si>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</si>
  <si>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</si>
  <si>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</si>
  <si>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</si>
  <si>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</si>
  <si>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</si>
  <si>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</si>
  <si>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</si>
  <si>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</si>
  <si>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</si>
  <si>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</si>
  <si>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</si>
  <si>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</si>
  <si>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</si>
  <si>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</si>
  <si>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</si>
  <si>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</si>
  <si>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</si>
  <si>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</si>
  <si>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</si>
  <si>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</si>
  <si>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</si>
  <si>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</si>
  <si>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</si>
  <si>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</si>
  <si>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</si>
  <si>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</si>
  <si>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</si>
  <si>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</si>
  <si>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</si>
  <si>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</si>
  <si>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</si>
  <si>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</si>
  <si>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</si>
  <si>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</si>
  <si>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</si>
  <si>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</si>
  <si>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</si>
  <si>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</si>
  <si>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</si>
  <si>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</si>
  <si>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</si>
  <si>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</si>
  <si>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</si>
  <si>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</si>
  <si>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</si>
  <si>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</si>
  <si>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</si>
  <si>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</si>
  <si>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</si>
  <si>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</si>
  <si>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</si>
  <si>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</si>
  <si>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</si>
  <si>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</si>
  <si>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</si>
  <si>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</si>
  <si>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</si>
  <si>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</si>
  <si>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</si>
  <si>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</si>
  <si>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</si>
  <si>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</si>
  <si>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</si>
  <si>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</si>
  <si>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</si>
  <si>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</si>
  <si>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</si>
  <si>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</si>
  <si>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</si>
  <si>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</si>
  <si>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</si>
  <si>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</si>
  <si>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</si>
  <si>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</si>
  <si>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</si>
  <si>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</si>
  <si>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</si>
  <si>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</si>
  <si>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</si>
  <si>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</si>
  <si>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</si>
  <si>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</si>
  <si>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</si>
  <si>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</si>
  <si>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</si>
  <si>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</si>
  <si>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</si>
  <si>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</si>
  <si>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</si>
  <si>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</si>
  <si>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</si>
  <si>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</si>
  <si>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</si>
  <si>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</si>
  <si>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</si>
  <si>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</si>
  <si>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</si>
  <si>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</si>
  <si>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</si>
  <si>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</si>
  <si>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</si>
  <si>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</si>
  <si>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</si>
  <si>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</si>
  <si>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</si>
  <si>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</si>
  <si>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</si>
  <si>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</si>
  <si>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</si>
  <si>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</si>
  <si>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</si>
  <si>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</si>
  <si>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</si>
  <si>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</si>
  <si>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</si>
  <si>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</si>
  <si>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</si>
  <si>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</si>
  <si>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</si>
  <si>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</si>
  <si>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</si>
  <si>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</si>
  <si>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</si>
  <si>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</si>
  <si>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</si>
  <si>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</si>
  <si>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</si>
  <si>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</si>
  <si>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</si>
  <si>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</si>
  <si>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</si>
  <si>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</si>
  <si>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</si>
  <si>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</si>
  <si>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</si>
  <si>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</si>
  <si>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</si>
  <si>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</si>
  <si>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</si>
  <si>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</si>
  <si>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</si>
  <si>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</si>
  <si>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</si>
  <si>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</si>
  <si>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</si>
  <si>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</si>
  <si>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</si>
  <si>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</si>
  <si>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</si>
  <si>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</si>
  <si>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</si>
  <si>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</si>
  <si>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</si>
  <si>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</si>
  <si>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</si>
  <si>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</si>
  <si>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</si>
  <si>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</si>
  <si>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</si>
  <si>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</si>
  <si>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</si>
  <si>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</si>
  <si>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</si>
  <si>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</si>
  <si>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</si>
  <si>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</si>
  <si>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</si>
  <si>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</si>
  <si>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</si>
  <si>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</si>
  <si>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</si>
  <si>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</si>
  <si>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</si>
  <si>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</si>
  <si>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</si>
  <si>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</si>
  <si>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</si>
  <si>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</si>
  <si>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</si>
  <si>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</si>
  <si>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</si>
  <si>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</si>
  <si>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</si>
  <si>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</si>
  <si>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</si>
  <si>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</si>
  <si>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</si>
  <si>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</si>
  <si>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</si>
  <si>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</si>
  <si>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</si>
  <si>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</si>
  <si>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</si>
  <si>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</si>
  <si>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</si>
  <si>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</si>
  <si>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</si>
  <si>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</si>
  <si>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</si>
  <si>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</si>
  <si>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</si>
  <si>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</si>
  <si>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</si>
  <si>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</si>
  <si>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</si>
  <si>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</si>
  <si>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</si>
  <si>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</si>
  <si>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</si>
  <si>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</si>
  <si>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</si>
  <si>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</si>
  <si>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</si>
  <si>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</si>
  <si>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</si>
  <si>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</si>
  <si>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</si>
  <si>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</si>
  <si>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</si>
  <si>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</si>
  <si>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</si>
  <si>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</si>
  <si>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</si>
  <si>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</si>
  <si>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</si>
  <si>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</si>
  <si>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</si>
  <si>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</si>
  <si>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</si>
  <si>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</si>
  <si>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</si>
  <si>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</si>
  <si>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</si>
  <si>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</si>
  <si>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</si>
  <si>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</si>
  <si>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</si>
  <si>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</si>
  <si>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</si>
  <si>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</si>
  <si>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</si>
  <si>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</si>
  <si>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</si>
  <si>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</si>
  <si>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</si>
  <si>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</si>
  <si>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</si>
  <si>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</si>
  <si>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</si>
  <si>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</si>
  <si>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</si>
  <si>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</si>
  <si>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</si>
  <si>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</si>
  <si>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</si>
  <si>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</si>
  <si>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</si>
  <si>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</si>
  <si>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</si>
  <si>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</si>
  <si>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</si>
  <si>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</si>
  <si>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</si>
  <si>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</si>
  <si>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</si>
  <si>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</si>
  <si>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</si>
  <si>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</si>
  <si>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</si>
  <si>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</si>
  <si>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</si>
  <si>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</si>
  <si>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</si>
  <si>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</si>
  <si>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</si>
  <si>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</si>
  <si>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</si>
  <si>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</si>
  <si>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</si>
  <si>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</si>
  <si>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</si>
  <si>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</si>
  <si>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</si>
  <si>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</si>
  <si>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</si>
  <si>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</si>
  <si>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</si>
  <si>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</si>
  <si>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</si>
  <si>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</si>
  <si>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</si>
  <si>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</si>
  <si>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</si>
  <si>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</si>
  <si>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</si>
  <si>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</si>
  <si>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</si>
  <si>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</si>
  <si>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</si>
  <si>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</si>
  <si>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</si>
  <si>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</si>
  <si>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</si>
  <si>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</si>
  <si>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</si>
  <si>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</si>
  <si>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</si>
  <si>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</si>
  <si>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</si>
  <si>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</si>
  <si>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</si>
  <si>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</si>
  <si>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</si>
  <si>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</si>
  <si>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</si>
  <si>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</si>
  <si>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</si>
  <si>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</si>
  <si>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</si>
  <si>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</si>
  <si>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</si>
  <si>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</si>
  <si>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</si>
  <si>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</si>
  <si>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</si>
  <si>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</si>
  <si>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</si>
  <si>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</si>
  <si>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</si>
  <si>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</si>
  <si>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</si>
  <si>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</si>
  <si>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</si>
  <si>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</si>
  <si>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</si>
  <si>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</si>
  <si>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</si>
  <si>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</si>
  <si>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</si>
  <si>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</si>
  <si>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</si>
  <si>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</si>
  <si>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</si>
  <si>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</si>
  <si>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</si>
  <si>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</si>
  <si>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</si>
  <si>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</si>
  <si>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</si>
  <si>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</si>
  <si>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</si>
  <si>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</si>
  <si>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</si>
  <si>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</si>
  <si>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</si>
  <si>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</si>
  <si>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</si>
  <si>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</si>
  <si>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</si>
  <si>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</si>
  <si>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</si>
  <si>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</si>
  <si>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</si>
  <si>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</si>
  <si>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</si>
  <si>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</si>
  <si>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</si>
  <si>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</si>
  <si>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</si>
  <si>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</si>
  <si>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</si>
  <si>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</si>
  <si>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</si>
  <si>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</si>
  <si>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</si>
  <si>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</si>
  <si>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</si>
  <si>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</si>
  <si>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</si>
  <si>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</si>
  <si>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</si>
  <si>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</si>
  <si>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</si>
  <si>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</si>
  <si>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</si>
  <si>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</si>
  <si>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</si>
  <si>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</si>
  <si>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</si>
  <si>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</si>
  <si>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</si>
  <si>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</si>
  <si>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</si>
  <si>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</si>
  <si>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</si>
  <si>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</si>
  <si>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</si>
  <si>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</si>
  <si>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</si>
  <si>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</si>
  <si>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</si>
  <si>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</si>
  <si>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</si>
  <si>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</si>
  <si>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</si>
  <si>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</si>
  <si>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</si>
  <si>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</si>
  <si>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</si>
  <si>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</si>
  <si>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</si>
  <si>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</si>
  <si>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</si>
  <si>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</si>
  <si>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</si>
  <si>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</si>
  <si>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</si>
  <si>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</si>
  <si>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</si>
  <si>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</si>
  <si>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</si>
  <si>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</si>
  <si>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</si>
  <si>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</si>
  <si>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</si>
  <si>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</si>
  <si>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</si>
  <si>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</si>
  <si>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</si>
  <si>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</si>
  <si>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</si>
  <si>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</si>
  <si>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</si>
  <si>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</si>
  <si>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</si>
  <si>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</si>
  <si>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</si>
  <si>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</si>
  <si>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</si>
  <si>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</si>
  <si>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</si>
  <si>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</si>
  <si>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</si>
  <si>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</si>
  <si>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</si>
  <si>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</si>
  <si>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</si>
  <si>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</si>
  <si>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</si>
  <si>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</si>
  <si>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</si>
  <si>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</si>
  <si>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</si>
  <si>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</si>
  <si>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</si>
  <si>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</si>
  <si>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</si>
  <si>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</si>
  <si>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</si>
  <si>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</si>
  <si>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</si>
  <si>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</si>
  <si>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</si>
  <si>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</si>
  <si>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</si>
  <si>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</si>
  <si>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</si>
  <si>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</si>
  <si>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</si>
  <si>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</si>
  <si>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</si>
  <si>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</si>
  <si>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</si>
  <si>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</si>
  <si>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</si>
  <si>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</si>
  <si>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</si>
  <si>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</si>
  <si>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</si>
  <si>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</si>
  <si>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</si>
  <si>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</si>
  <si>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</si>
  <si>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</si>
  <si>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</si>
  <si>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</si>
  <si>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</si>
  <si>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</si>
  <si>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</si>
  <si>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</si>
  <si>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</si>
  <si>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</si>
  <si>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</si>
  <si>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</si>
  <si>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</si>
  <si>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</si>
  <si>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</si>
  <si>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</si>
  <si>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</si>
  <si>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</si>
  <si>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</si>
  <si>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</si>
  <si>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</si>
  <si>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</si>
  <si>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</si>
  <si>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</si>
  <si>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</si>
  <si>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</si>
  <si>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</si>
  <si>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</si>
  <si>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</si>
  <si>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</si>
  <si>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</si>
  <si>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</si>
  <si>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</si>
  <si>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</si>
  <si>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</si>
  <si>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</si>
  <si>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</si>
  <si>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</si>
  <si>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</si>
  <si>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</si>
  <si>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</si>
  <si>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</si>
  <si>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</si>
  <si>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</si>
  <si>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</si>
  <si>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</si>
  <si>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</si>
  <si>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</si>
  <si>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</si>
  <si>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</si>
  <si>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</si>
  <si>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</si>
  <si>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</si>
  <si>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</si>
  <si>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</si>
  <si>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</si>
  <si>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</si>
  <si>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</si>
  <si>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</si>
  <si>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</si>
  <si>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</si>
  <si>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</si>
  <si>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</si>
  <si>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</si>
  <si>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</si>
  <si>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</si>
  <si>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</si>
  <si>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</si>
  <si>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</si>
  <si>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</si>
  <si>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</si>
  <si>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</si>
  <si>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</si>
  <si>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</si>
  <si>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</si>
  <si>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</si>
  <si>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</si>
  <si>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</si>
  <si>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</si>
  <si>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</si>
  <si>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</si>
  <si>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</si>
  <si>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</si>
  <si>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</si>
  <si>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</si>
  <si>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</si>
  <si>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</si>
  <si>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</si>
  <si>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</si>
  <si>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</si>
  <si>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</si>
  <si>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</si>
  <si>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</si>
  <si>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</si>
  <si>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</si>
  <si>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</si>
  <si>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</si>
  <si>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</si>
  <si>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</si>
  <si>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</si>
  <si>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</si>
  <si>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</si>
  <si>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</si>
  <si>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</si>
  <si>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</si>
  <si>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</si>
  <si>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</si>
  <si>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</si>
  <si>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</si>
  <si>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</si>
  <si>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</si>
  <si>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</si>
  <si>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</si>
  <si>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</si>
  <si>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</si>
  <si>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</si>
  <si>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</si>
  <si>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</si>
  <si>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</si>
  <si>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</si>
  <si>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</si>
  <si>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</si>
  <si>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</si>
  <si>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</si>
  <si>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</si>
  <si>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</si>
  <si>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</si>
  <si>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</si>
  <si>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</si>
  <si>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</si>
  <si>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</si>
  <si>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</si>
  <si>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</si>
  <si>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</si>
  <si>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</si>
  <si>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</si>
  <si>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</si>
  <si>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</si>
  <si>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</si>
  <si>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</si>
  <si>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</si>
  <si>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</si>
  <si>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</si>
  <si>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</si>
  <si>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</si>
  <si>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</si>
  <si>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</si>
  <si>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</si>
  <si>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</si>
  <si>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</si>
  <si>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</si>
  <si>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</si>
  <si>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</si>
  <si>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</si>
  <si>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</si>
  <si>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</si>
  <si>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</si>
  <si>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</si>
  <si>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</si>
  <si>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</si>
  <si>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</si>
  <si>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</si>
  <si>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</si>
  <si>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</si>
  <si>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</si>
  <si>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</si>
  <si>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</si>
  <si>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</si>
  <si>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</si>
  <si>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</si>
  <si>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</si>
  <si>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</si>
  <si>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</si>
  <si>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</si>
  <si>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</si>
  <si>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</si>
  <si>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</si>
  <si>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</si>
  <si>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</si>
  <si>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</si>
  <si>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</si>
  <si>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</si>
  <si>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</si>
  <si>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</si>
  <si>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</si>
  <si>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</si>
  <si>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</si>
  <si>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</si>
  <si>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</si>
  <si>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</si>
  <si>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</si>
  <si>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</si>
  <si>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</si>
  <si>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</si>
  <si>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</si>
  <si>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</si>
  <si>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</si>
  <si>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</si>
  <si>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</si>
  <si>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</si>
  <si>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</si>
  <si>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</si>
  <si>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</si>
  <si>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</si>
  <si>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</si>
  <si>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</si>
  <si>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</si>
  <si>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</si>
  <si>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</si>
  <si>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</si>
  <si>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</si>
  <si>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</si>
  <si>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</si>
  <si>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</si>
  <si>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</si>
  <si>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</si>
  <si>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</si>
  <si>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</si>
  <si>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</si>
  <si>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</si>
  <si>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</si>
  <si>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</si>
  <si>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</si>
  <si>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</si>
  <si>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</si>
  <si>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</si>
  <si>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</si>
  <si>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</si>
  <si>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</si>
  <si>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</si>
  <si>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</si>
  <si>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</si>
  <si>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</si>
  <si>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</si>
  <si>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</si>
  <si>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</si>
  <si>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</si>
  <si>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</si>
  <si>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</si>
  <si>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</si>
  <si>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</si>
  <si>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</si>
  <si>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</si>
  <si>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</si>
  <si>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</si>
  <si>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</si>
  <si>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</si>
  <si>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</si>
  <si>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</si>
  <si>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</si>
  <si>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</si>
  <si>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</si>
  <si>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</si>
  <si>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</si>
  <si>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</si>
  <si>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</si>
  <si>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</si>
  <si>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</si>
  <si>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</si>
  <si>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</si>
  <si>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</si>
  <si>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</si>
  <si>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</si>
  <si>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</si>
  <si>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</si>
  <si>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</si>
  <si>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</si>
  <si>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</si>
  <si>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</si>
  <si>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</si>
  <si>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</si>
  <si>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</si>
  <si>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</si>
  <si>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</si>
  <si>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</si>
  <si>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</si>
  <si>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</si>
  <si>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</si>
  <si>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</si>
  <si>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</si>
  <si>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</si>
  <si>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</si>
  <si>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</si>
  <si>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</si>
  <si>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</si>
  <si>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</si>
  <si>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</si>
  <si>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</si>
  <si>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</si>
  <si>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</si>
  <si>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</si>
  <si>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</si>
  <si>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</si>
  <si>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</si>
  <si>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</si>
  <si>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</si>
  <si>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</si>
  <si>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</si>
  <si>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</si>
  <si>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</si>
  <si>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</si>
  <si>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</si>
  <si>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</si>
  <si>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</si>
  <si>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</si>
  <si>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</si>
  <si>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</si>
  <si>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</si>
  <si>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</si>
  <si>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</si>
  <si>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</si>
  <si>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</si>
  <si>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</si>
  <si>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</si>
  <si>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</si>
  <si>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</si>
  <si>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</si>
  <si>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</si>
  <si>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</si>
  <si>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</si>
  <si>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</si>
  <si>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</si>
  <si>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</si>
  <si>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</si>
  <si>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</si>
  <si>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</si>
  <si>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</si>
  <si>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</si>
  <si>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</si>
  <si>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</si>
  <si>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</si>
  <si>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</si>
  <si>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</si>
  <si>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</si>
  <si>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</si>
  <si>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</si>
  <si>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</si>
  <si>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</si>
  <si>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</si>
  <si>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</si>
  <si>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</si>
  <si>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</si>
  <si>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</si>
  <si>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</si>
  <si>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</si>
  <si>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</si>
  <si>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</si>
  <si>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</si>
  <si>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</si>
  <si>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</si>
  <si>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</si>
  <si>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</si>
  <si>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</si>
  <si>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</si>
  <si>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</si>
  <si>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</si>
  <si>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</si>
  <si>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</si>
  <si>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</si>
  <si>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</si>
  <si>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</si>
  <si>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</si>
  <si>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</si>
  <si>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</si>
  <si>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</si>
  <si>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</si>
  <si>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</si>
  <si>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</si>
  <si>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</si>
  <si>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</si>
  <si>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</si>
  <si>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</si>
  <si>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</si>
  <si>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</si>
  <si>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</si>
  <si>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</si>
  <si>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</si>
  <si>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</si>
  <si>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</si>
  <si>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</si>
  <si>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</si>
  <si>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</si>
  <si>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</si>
  <si>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</si>
  <si>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</si>
  <si>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</si>
  <si>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</si>
  <si>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</si>
  <si>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</si>
  <si>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</si>
  <si>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</si>
  <si>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</si>
  <si>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</si>
  <si>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</si>
  <si>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</si>
  <si>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</si>
  <si>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</si>
  <si>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</si>
  <si>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</si>
  <si>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</si>
  <si>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</si>
  <si>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</si>
  <si>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</si>
  <si>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</si>
  <si>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</si>
  <si>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</si>
  <si>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</si>
  <si>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</si>
  <si>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</si>
  <si>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</si>
  <si>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</si>
  <si>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</si>
  <si>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</si>
  <si>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</si>
  <si>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</si>
  <si>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</si>
  <si>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</si>
  <si>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</si>
  <si>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</si>
  <si>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</si>
  <si>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</si>
  <si>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</si>
  <si>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</si>
  <si>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</si>
  <si>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</si>
  <si>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</si>
  <si>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</si>
  <si>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</si>
  <si>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</si>
  <si>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</si>
  <si>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</si>
  <si>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</si>
  <si>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</si>
  <si>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</si>
  <si>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</si>
  <si>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</si>
  <si>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</si>
  <si>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</si>
  <si>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</si>
  <si>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</si>
  <si>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</si>
  <si>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</si>
  <si>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</si>
  <si>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</si>
  <si>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</si>
  <si>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</si>
  <si>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</si>
  <si>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</si>
  <si>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</si>
  <si>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</si>
  <si>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</si>
  <si>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</si>
  <si>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</si>
  <si>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</si>
  <si>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</si>
  <si>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</si>
  <si>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</si>
  <si>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</si>
  <si>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</si>
  <si>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</si>
  <si>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</si>
  <si>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</si>
  <si>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</si>
  <si>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</si>
  <si>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</si>
  <si>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</si>
  <si>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</si>
  <si>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</si>
  <si>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</si>
  <si>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</si>
  <si>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</si>
  <si>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</si>
  <si>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</si>
  <si>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</si>
  <si>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</si>
  <si>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</si>
  <si>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</si>
  <si>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</si>
  <si>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</si>
  <si>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</si>
  <si>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</si>
  <si>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</si>
  <si>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</si>
  <si>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</si>
  <si>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</si>
  <si>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</si>
  <si>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</si>
  <si>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</si>
  <si>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</si>
  <si>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</si>
  <si>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</si>
  <si>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</si>
  <si>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</si>
  <si>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</si>
  <si>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</si>
  <si>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</si>
  <si>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</si>
  <si>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</si>
  <si>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</si>
  <si>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</si>
  <si>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</si>
  <si>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</si>
  <si>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</si>
  <si>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</si>
  <si>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</si>
  <si>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</si>
  <si>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</si>
  <si>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</si>
  <si>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</si>
  <si>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</si>
  <si>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</si>
  <si>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</si>
  <si>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</si>
  <si>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</si>
  <si>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</si>
  <si>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</si>
  <si>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</si>
  <si>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</si>
  <si>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</si>
  <si>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</si>
  <si>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</si>
  <si>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</si>
  <si>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</si>
  <si>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</si>
  <si>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</si>
  <si>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</si>
  <si>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</si>
  <si>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</si>
  <si>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</si>
  <si>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</si>
  <si>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</si>
  <si>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</si>
  <si>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</si>
  <si>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</si>
  <si>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</si>
  <si>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</si>
  <si>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</si>
  <si>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</si>
  <si>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</si>
  <si>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</si>
  <si>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</si>
  <si>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</si>
  <si>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</si>
  <si>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</si>
  <si>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</si>
  <si>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</si>
  <si>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</si>
  <si>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</si>
  <si>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</si>
  <si>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</si>
  <si>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</si>
  <si>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</si>
  <si>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</si>
  <si>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</si>
  <si>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</si>
  <si>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</si>
  <si>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</si>
  <si>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</si>
  <si>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</si>
  <si>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</si>
  <si>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</si>
  <si>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</si>
  <si>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</si>
  <si>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</si>
  <si>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</si>
  <si>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</si>
  <si>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</si>
  <si>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</si>
  <si>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</si>
  <si>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</si>
  <si>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</si>
  <si>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</si>
  <si>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</si>
  <si>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</si>
  <si>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</si>
  <si>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</si>
  <si>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</si>
  <si>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</si>
  <si>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</si>
  <si>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</si>
  <si>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</si>
  <si>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</si>
  <si>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</si>
  <si>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</si>
  <si>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</si>
  <si>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</si>
  <si>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</si>
  <si>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</si>
  <si>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</si>
  <si>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</si>
  <si>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</si>
  <si>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</si>
  <si>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</si>
  <si>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</si>
  <si>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</si>
  <si>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</si>
  <si>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</si>
  <si>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</si>
  <si>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</si>
  <si>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</si>
  <si>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</si>
  <si>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</si>
  <si>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</si>
  <si>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</si>
  <si>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</si>
  <si>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</si>
  <si>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</si>
  <si>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</si>
  <si>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</si>
  <si>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</si>
  <si>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</si>
  <si>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</si>
  <si>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</si>
  <si>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</si>
  <si>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</si>
  <si>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</si>
  <si>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</si>
  <si>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</si>
  <si>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</si>
  <si>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</si>
  <si>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</si>
  <si>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</si>
  <si>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</si>
  <si>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</si>
  <si>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</si>
  <si>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</si>
  <si>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</si>
  <si>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</si>
  <si>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</si>
  <si>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</si>
  <si>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</si>
  <si>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</si>
  <si>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</si>
  <si>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</si>
  <si>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</si>
  <si>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</si>
  <si>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</si>
  <si>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</si>
  <si>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</si>
  <si>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</si>
  <si>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</si>
  <si>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</si>
  <si>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</si>
  <si>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</si>
  <si>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</si>
  <si>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</si>
  <si>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</si>
  <si>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</si>
  <si>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</si>
  <si>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</si>
  <si>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</si>
  <si>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</si>
  <si>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</si>
  <si>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</si>
  <si>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</si>
  <si>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</si>
  <si>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</si>
  <si>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</si>
  <si>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</si>
  <si>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</si>
  <si>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</si>
  <si>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</si>
  <si>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</si>
  <si>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</si>
  <si>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</si>
  <si>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</si>
  <si>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</si>
  <si>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</si>
  <si>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</si>
  <si>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</si>
  <si>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</si>
  <si>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</si>
  <si>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</si>
  <si>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</si>
  <si>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</si>
  <si>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</si>
  <si>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</si>
  <si>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</si>
  <si>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</si>
  <si>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</si>
  <si>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</si>
  <si>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</si>
  <si>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</si>
  <si>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</si>
  <si>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</si>
  <si>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</si>
  <si>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</si>
  <si>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</si>
  <si>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</si>
  <si>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</si>
  <si>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</si>
  <si>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</si>
  <si>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</si>
  <si>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</si>
  <si>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</si>
  <si>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</si>
  <si>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</si>
  <si>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</si>
  <si>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</si>
  <si>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</si>
  <si>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</si>
  <si>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</si>
  <si>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</si>
  <si>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</si>
  <si>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</si>
  <si>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</si>
  <si>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</si>
  <si>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</si>
  <si>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</si>
  <si>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</si>
  <si>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</si>
  <si>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</si>
  <si>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</si>
  <si>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</si>
  <si>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</si>
  <si>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</si>
  <si>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</si>
  <si>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</si>
  <si>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</si>
  <si>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</si>
  <si>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</si>
  <si>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</si>
  <si>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</si>
  <si>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</si>
  <si>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</si>
  <si>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</si>
  <si>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</si>
  <si>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</si>
  <si>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</si>
  <si>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</si>
  <si>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</si>
  <si>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</si>
  <si>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</si>
  <si>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</si>
  <si>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</si>
  <si>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</si>
  <si>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</si>
  <si>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</si>
  <si>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</si>
  <si>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</si>
  <si>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</si>
  <si>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</si>
  <si>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</si>
  <si>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</si>
  <si>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</si>
  <si>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</si>
  <si>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</si>
  <si>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</si>
  <si>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</si>
  <si>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</si>
  <si>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</si>
  <si>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</si>
  <si>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</si>
  <si>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</si>
  <si>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</si>
  <si>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</si>
  <si>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</si>
  <si>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</si>
  <si>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</si>
  <si>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</si>
  <si>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</si>
  <si>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</si>
  <si>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</si>
  <si>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</si>
  <si>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</si>
  <si>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</si>
  <si>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</si>
  <si>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</si>
  <si>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</si>
  <si>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</si>
  <si>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</si>
  <si>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</si>
  <si>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</si>
  <si>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</si>
  <si>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</si>
  <si>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</si>
  <si>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</si>
  <si>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</si>
  <si>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</si>
  <si>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</si>
  <si>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</si>
  <si>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</si>
  <si>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</si>
  <si>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</si>
  <si>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</si>
  <si>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</si>
  <si>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</si>
  <si>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</si>
  <si>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</si>
  <si>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</si>
  <si>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</si>
  <si>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</si>
  <si>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</si>
  <si>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</si>
  <si>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</si>
  <si>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</si>
  <si>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</si>
  <si>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</si>
  <si>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</si>
  <si>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</si>
  <si>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</si>
  <si>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</si>
  <si>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</si>
  <si>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</si>
  <si>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</si>
  <si>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</si>
  <si>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</si>
  <si>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</si>
  <si>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</si>
  <si>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</si>
  <si>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</si>
  <si>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</si>
  <si>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</si>
  <si>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</si>
  <si>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</si>
  <si>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</si>
  <si>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</si>
  <si>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</si>
  <si>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</si>
  <si>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</si>
  <si>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</si>
  <si>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</si>
  <si>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</si>
  <si>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</si>
  <si>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</si>
  <si>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</si>
  <si>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</si>
  <si>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</si>
  <si>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</si>
  <si>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</si>
  <si>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</si>
  <si>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</si>
  <si>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</si>
  <si>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</si>
  <si>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</si>
  <si>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</si>
  <si>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</si>
  <si>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</si>
  <si>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</si>
  <si>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</si>
  <si>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</si>
  <si>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</si>
  <si>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</si>
  <si>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</si>
  <si>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</si>
  <si>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</si>
  <si>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</si>
  <si>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</si>
  <si>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</si>
  <si>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</si>
  <si>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</si>
  <si>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</si>
  <si>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</si>
  <si>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</si>
  <si>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</si>
  <si>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</si>
  <si>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</si>
  <si>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</si>
  <si>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</si>
  <si>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</si>
  <si>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</si>
  <si>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</si>
  <si>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</si>
  <si>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</si>
  <si>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</si>
  <si>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</si>
  <si>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</si>
  <si>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</si>
  <si>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</si>
  <si>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</si>
  <si>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</si>
  <si>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</si>
  <si>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</si>
  <si>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</si>
  <si>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</si>
  <si>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</si>
  <si>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</si>
  <si>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</si>
  <si>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</si>
  <si>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</si>
  <si>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</si>
  <si>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</si>
  <si>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</si>
  <si>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</si>
  <si>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</si>
  <si>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</si>
  <si>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</si>
  <si>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</si>
  <si>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</si>
  <si>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</si>
  <si>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</si>
  <si>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</si>
  <si>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</si>
  <si>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</si>
  <si>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</si>
  <si>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</si>
  <si>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</si>
  <si>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</si>
  <si>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</si>
  <si>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</si>
  <si>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</si>
  <si>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</si>
  <si>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</si>
  <si>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</si>
  <si>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</si>
  <si>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</si>
  <si>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</si>
  <si>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</si>
  <si>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</si>
  <si>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</si>
  <si>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</si>
  <si>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</si>
  <si>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</si>
  <si>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</si>
  <si>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</si>
  <si>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</si>
  <si>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</si>
  <si>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</si>
  <si>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</si>
  <si>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</si>
  <si>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</si>
  <si>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</si>
  <si>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</si>
  <si>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</si>
  <si>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</si>
  <si>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</si>
  <si>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</si>
  <si>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</si>
  <si>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</si>
  <si>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</si>
  <si>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</si>
  <si>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</si>
  <si>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</si>
  <si>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</si>
  <si>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</si>
  <si>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</si>
  <si>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</si>
  <si>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</si>
  <si>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</si>
  <si>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</si>
  <si>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</si>
  <si>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</si>
  <si>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</si>
  <si>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</si>
  <si>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</si>
  <si>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</si>
  <si>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</si>
  <si>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</si>
  <si>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</si>
  <si>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</si>
  <si>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</si>
  <si>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</si>
  <si>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</si>
  <si>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</si>
  <si>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</si>
  <si>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</si>
  <si>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</si>
  <si>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</si>
  <si>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</si>
  <si>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</si>
  <si>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</si>
  <si>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</si>
  <si>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</si>
  <si>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</si>
  <si>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</si>
  <si>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</si>
  <si>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</si>
  <si>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</si>
  <si>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</si>
  <si>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</si>
  <si>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</si>
  <si>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</si>
  <si>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</si>
  <si>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</si>
  <si>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</si>
  <si>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</si>
  <si>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</si>
  <si>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</si>
  <si>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</si>
  <si>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</si>
  <si>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</si>
  <si>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</si>
  <si>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</si>
  <si>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</si>
  <si>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</si>
  <si>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</si>
  <si>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</si>
  <si>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</si>
  <si>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</si>
  <si>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</si>
  <si>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</si>
  <si>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</si>
  <si>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</si>
  <si>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</si>
  <si>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</si>
  <si>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</si>
  <si>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</si>
  <si>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</si>
  <si>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</si>
  <si>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</si>
  <si>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</si>
  <si>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</si>
  <si>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</si>
  <si>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</si>
  <si>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</si>
  <si>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</si>
  <si>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</si>
  <si>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</si>
  <si>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</si>
  <si>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</si>
  <si>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</si>
  <si>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</si>
  <si>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</si>
  <si>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</si>
  <si>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</si>
  <si>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</si>
  <si>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</si>
  <si>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</si>
  <si>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</si>
  <si>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</si>
  <si>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</si>
  <si>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</si>
  <si>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</si>
  <si>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</si>
  <si>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</si>
  <si>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</si>
  <si>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</si>
  <si>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</si>
  <si>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</si>
  <si>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</si>
  <si>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</si>
  <si>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</si>
  <si>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</si>
  <si>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</si>
  <si>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</si>
  <si>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</si>
  <si>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</si>
  <si>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</si>
  <si>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</si>
  <si>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</si>
  <si>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</si>
  <si>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</si>
  <si>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</si>
  <si>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</si>
  <si>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</si>
  <si>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</si>
  <si>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</si>
  <si>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</si>
  <si>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</si>
  <si>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</si>
  <si>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</si>
  <si>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</si>
  <si>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</si>
  <si>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</si>
  <si>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</si>
  <si>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</si>
  <si>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</si>
  <si>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</si>
  <si>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</si>
  <si>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</si>
  <si>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</si>
  <si>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</si>
  <si>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</si>
  <si>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</si>
  <si>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</si>
  <si>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</si>
  <si>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</si>
  <si>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</si>
  <si>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</si>
  <si>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</si>
  <si>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</si>
  <si>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</si>
  <si>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</si>
  <si>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</si>
  <si>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</si>
  <si>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</si>
  <si>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</si>
  <si>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</si>
  <si>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</si>
  <si>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</si>
  <si>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</si>
  <si>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</si>
  <si>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</si>
  <si>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</si>
  <si>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</si>
  <si>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</si>
  <si>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</si>
  <si>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</si>
  <si>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</si>
  <si>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</si>
  <si>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</si>
  <si>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</si>
  <si>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</si>
  <si>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</si>
  <si>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</si>
  <si>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</si>
  <si>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</si>
  <si>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</si>
  <si>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</si>
  <si>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</si>
  <si>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</si>
  <si>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</si>
  <si>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</si>
  <si>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</si>
  <si>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</si>
  <si>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</si>
  <si>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</si>
  <si>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</si>
  <si>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</si>
  <si>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</si>
  <si>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</si>
  <si>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</si>
  <si>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</si>
  <si>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</si>
  <si>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</si>
  <si>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</si>
  <si>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</si>
  <si>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</si>
  <si>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</si>
  <si>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</si>
  <si>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</si>
  <si>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</si>
  <si>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</si>
  <si>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</si>
  <si>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</si>
  <si>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</si>
  <si>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</si>
  <si>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</si>
  <si>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</si>
  <si>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</si>
  <si>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</si>
  <si>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</si>
  <si>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</si>
  <si>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</si>
  <si>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</si>
  <si>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</si>
  <si>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</si>
  <si>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</si>
  <si>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</si>
  <si>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</si>
  <si>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</si>
  <si>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</si>
  <si>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</si>
  <si>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</si>
  <si>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</si>
  <si>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</si>
  <si>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</si>
  <si>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</si>
  <si>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</si>
  <si>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</si>
  <si>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</si>
  <si>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</si>
  <si>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</si>
  <si>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</si>
  <si>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</si>
  <si>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</si>
  <si>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</si>
  <si>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</si>
  <si>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</si>
  <si>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</si>
  <si>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</si>
  <si>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</si>
  <si>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</si>
  <si>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</si>
  <si>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</si>
  <si>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</si>
  <si>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</si>
  <si>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</si>
  <si>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</si>
  <si>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</si>
  <si>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</si>
  <si>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</si>
  <si>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</si>
  <si>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</si>
  <si>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</si>
  <si>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</si>
  <si>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</si>
  <si>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</si>
  <si>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</si>
  <si>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</si>
  <si>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</si>
  <si>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</si>
  <si>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</si>
  <si>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</si>
  <si>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</si>
  <si>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</si>
  <si>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</si>
  <si>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</si>
  <si>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</si>
  <si>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</si>
  <si>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</si>
  <si>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</si>
  <si>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</si>
  <si>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</si>
  <si>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</si>
  <si>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</si>
  <si>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</si>
  <si>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</si>
  <si>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</si>
  <si>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</si>
  <si>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</si>
  <si>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</si>
  <si>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</si>
  <si>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</si>
  <si>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</si>
  <si>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</si>
  <si>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</si>
  <si>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</si>
  <si>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</si>
  <si>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</si>
  <si>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</si>
  <si>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</si>
  <si>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</si>
  <si>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</si>
  <si>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</si>
  <si>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</si>
  <si>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</si>
  <si>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</si>
  <si>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</si>
  <si>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</si>
  <si>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</si>
  <si>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</si>
  <si>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</si>
  <si>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</si>
  <si>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</si>
  <si>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</si>
  <si>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</si>
  <si>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</si>
  <si>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</si>
  <si>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</si>
  <si>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</si>
  <si>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</si>
  <si>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</si>
  <si>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</si>
  <si>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</si>
  <si>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</si>
  <si>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</si>
  <si>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</si>
  <si>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</si>
  <si>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</si>
  <si>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</si>
  <si>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</si>
  <si>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</si>
  <si>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</si>
  <si>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</si>
  <si>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</si>
  <si>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</si>
  <si>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</si>
  <si>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</si>
  <si>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</si>
  <si>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</si>
  <si>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</si>
  <si>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</si>
  <si>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</si>
  <si>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</si>
  <si>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</si>
  <si>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</si>
  <si>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</si>
  <si>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</si>
  <si>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</si>
  <si>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</si>
  <si>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</si>
  <si>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</si>
  <si>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</si>
  <si>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</si>
  <si>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</si>
  <si>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</si>
  <si>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</si>
  <si>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</si>
  <si>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</si>
  <si>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</si>
  <si>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</si>
  <si>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</si>
  <si>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</si>
  <si>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</si>
  <si>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</si>
  <si>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</si>
  <si>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</si>
  <si>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</si>
  <si>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</si>
  <si>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</si>
  <si>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</si>
  <si>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</si>
  <si>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</si>
  <si>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</si>
  <si>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</si>
  <si>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</si>
  <si>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</si>
  <si>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</si>
  <si>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</si>
  <si>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</si>
  <si>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</si>
  <si>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</si>
  <si>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</si>
  <si>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</si>
  <si>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</si>
  <si>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</si>
  <si>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</si>
  <si>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</si>
  <si>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</si>
  <si>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</si>
  <si>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</si>
  <si>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</si>
  <si>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</si>
  <si>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</si>
  <si>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</si>
  <si>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</si>
  <si>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</si>
  <si>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</si>
  <si>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</si>
  <si>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</si>
  <si>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</si>
  <si>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</si>
  <si>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</si>
  <si>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</si>
  <si>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</si>
  <si>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</si>
  <si>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</si>
  <si>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</si>
  <si>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</si>
  <si>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</si>
  <si>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</si>
  <si>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</si>
  <si>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</si>
  <si>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</si>
  <si>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</si>
  <si>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</si>
  <si>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</si>
  <si>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</si>
  <si>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</si>
  <si>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</si>
  <si>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</si>
  <si>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</si>
  <si>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</si>
  <si>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</si>
  <si>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</si>
  <si>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</si>
  <si>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</si>
  <si>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</si>
  <si>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</si>
  <si>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</si>
  <si>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</si>
  <si>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</si>
  <si>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</si>
  <si>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</si>
  <si>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</si>
  <si>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</si>
  <si>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</si>
  <si>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</si>
  <si>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</si>
  <si>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</si>
  <si>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</si>
  <si>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</si>
  <si>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</si>
  <si>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</si>
  <si>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</si>
  <si>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</si>
  <si>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</si>
  <si>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</si>
  <si>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</si>
  <si>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</si>
  <si>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</si>
  <si>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</si>
  <si>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</si>
  <si>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</si>
  <si>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</si>
  <si>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</si>
  <si>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</si>
  <si>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</si>
  <si>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</si>
  <si>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</si>
  <si>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</si>
  <si>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</si>
  <si>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</si>
  <si>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</si>
  <si>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</si>
  <si>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</si>
  <si>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</si>
  <si>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</si>
  <si>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</si>
  <si>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</si>
  <si>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</si>
  <si>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</si>
  <si>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</si>
  <si>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</si>
  <si>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</si>
  <si>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</si>
  <si>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</si>
  <si>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</si>
  <si>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</si>
  <si>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</si>
  <si>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</si>
  <si>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</si>
  <si>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</si>
  <si>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</si>
  <si>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</si>
  <si>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</si>
  <si>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</si>
  <si>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</si>
  <si>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</si>
  <si>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</si>
  <si>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</si>
  <si>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</si>
  <si>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</si>
  <si>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</si>
  <si>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</si>
  <si>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</si>
  <si>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</si>
  <si>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</si>
  <si>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</si>
  <si>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</si>
  <si>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</si>
  <si>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</si>
  <si>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</si>
  <si>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</si>
  <si>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</si>
  <si>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</si>
  <si>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</si>
  <si>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</si>
  <si>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</si>
  <si>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</si>
  <si>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</si>
  <si>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</si>
  <si>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</si>
  <si>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</si>
  <si>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</si>
  <si>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</si>
  <si>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</si>
  <si>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</si>
  <si>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</si>
  <si>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</si>
  <si>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</si>
  <si>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</si>
  <si>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</si>
  <si>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</si>
  <si>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</si>
  <si>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</si>
  <si>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</si>
  <si>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</si>
  <si>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</si>
  <si>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</si>
  <si>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</si>
  <si>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</si>
  <si>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</si>
  <si>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</si>
  <si>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</si>
  <si>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</si>
  <si>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</si>
  <si>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</si>
  <si>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</si>
  <si>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</si>
  <si>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</si>
  <si>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</si>
  <si>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</si>
  <si>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</si>
  <si>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</si>
  <si>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</si>
  <si>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</si>
  <si>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</si>
  <si>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</si>
  <si>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</si>
  <si>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</si>
  <si>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</si>
  <si>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</si>
  <si>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</si>
  <si>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</si>
  <si>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</si>
  <si>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</si>
  <si>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</si>
  <si>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</si>
  <si>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</si>
  <si>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</si>
  <si>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</si>
  <si>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</si>
  <si>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</si>
  <si>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</si>
  <si>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</si>
  <si>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</si>
  <si>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</si>
  <si>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</si>
  <si>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</si>
  <si>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</si>
  <si>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</si>
  <si>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</si>
  <si>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</si>
  <si>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</si>
  <si>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</si>
  <si>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</si>
  <si>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</si>
  <si>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</si>
  <si>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</si>
  <si>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</si>
  <si>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</si>
  <si>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</si>
  <si>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</si>
  <si>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</si>
  <si>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</si>
  <si>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</si>
  <si>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</si>
  <si>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</si>
  <si>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</si>
  <si>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</si>
  <si>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</si>
  <si>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</si>
  <si>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</si>
  <si>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</si>
  <si>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</si>
  <si>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</si>
  <si>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</si>
  <si>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</si>
  <si>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</si>
  <si>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</si>
  <si>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</si>
  <si>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</si>
  <si>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</si>
  <si>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</si>
  <si>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</si>
  <si>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</si>
  <si>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</si>
  <si>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</si>
  <si>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</si>
  <si>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</si>
  <si>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</si>
  <si>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</si>
  <si>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</si>
  <si>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</si>
  <si>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</si>
  <si>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</si>
  <si>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</si>
  <si>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</si>
  <si>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</si>
  <si>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</si>
  <si>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</si>
  <si>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</si>
  <si>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</si>
  <si>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</si>
  <si>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</si>
  <si>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</si>
  <si>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</si>
  <si>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</si>
  <si>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</si>
  <si>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</si>
  <si>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</si>
  <si>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</si>
  <si>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</si>
  <si>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</si>
  <si>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</si>
  <si>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</si>
  <si>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</si>
  <si>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</si>
  <si>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</si>
  <si>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</si>
  <si>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</si>
  <si>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</si>
  <si>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</si>
  <si>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</si>
  <si>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</si>
  <si>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</si>
  <si>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</si>
  <si>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</si>
  <si>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</si>
  <si>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</si>
  <si>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</si>
  <si>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</si>
  <si>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</si>
  <si>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</si>
  <si>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</si>
  <si>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</si>
  <si>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</si>
  <si>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</si>
  <si>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</si>
  <si>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</si>
  <si>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</si>
  <si>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</si>
  <si>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</si>
  <si>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</si>
  <si>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</si>
  <si>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</si>
  <si>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</si>
  <si>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</si>
  <si>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</si>
  <si>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</si>
  <si>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</si>
  <si>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</si>
  <si>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</si>
  <si>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</si>
  <si>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</si>
  <si>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</si>
  <si>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</si>
  <si>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</si>
  <si>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</si>
  <si>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</si>
  <si>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</si>
  <si>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</si>
  <si>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</si>
  <si>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</si>
  <si>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</si>
  <si>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</si>
  <si>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</si>
  <si>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</si>
  <si>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</si>
  <si>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</si>
  <si>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</si>
  <si>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</si>
  <si>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</si>
  <si>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</si>
  <si>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</si>
  <si>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</si>
  <si>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</si>
  <si>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</si>
  <si>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</si>
  <si>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</si>
  <si>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</si>
  <si>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</si>
  <si>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</si>
  <si>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</si>
  <si>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</si>
  <si>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</si>
  <si>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</si>
  <si>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</si>
  <si>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</si>
  <si>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</si>
  <si>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</si>
  <si>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</si>
  <si>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</si>
  <si>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</si>
  <si>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</si>
  <si>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</si>
  <si>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</si>
  <si>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</si>
  <si>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</si>
  <si>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</si>
  <si>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</si>
  <si>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</si>
  <si>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</si>
  <si>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</si>
  <si>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</si>
  <si>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</si>
  <si>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</si>
  <si>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</si>
  <si>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</si>
  <si>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</si>
  <si>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</si>
  <si>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</si>
  <si>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</si>
  <si>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</si>
  <si>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</si>
  <si>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</si>
  <si>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</si>
  <si>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</si>
  <si>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</si>
  <si>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</si>
  <si>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</si>
  <si>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</si>
  <si>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</si>
  <si>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</si>
  <si>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</si>
  <si>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</si>
  <si>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</si>
  <si>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</si>
  <si>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</si>
  <si>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</si>
  <si>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</si>
  <si>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</si>
  <si>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</si>
  <si>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</si>
  <si>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</si>
  <si>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</si>
  <si>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</si>
  <si>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</si>
  <si>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</si>
  <si>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</si>
  <si>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</si>
  <si>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</si>
  <si>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</si>
  <si>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</si>
  <si>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</si>
  <si>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</si>
  <si>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</si>
  <si>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</si>
  <si>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</si>
  <si>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</si>
  <si>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</si>
  <si>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</si>
  <si>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</si>
  <si>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</si>
  <si>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</si>
  <si>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</si>
  <si>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</si>
  <si>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</si>
  <si>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</si>
  <si>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</si>
  <si>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</si>
  <si>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</si>
  <si>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</si>
  <si>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</si>
  <si>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</si>
  <si>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</si>
  <si>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</si>
  <si>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</si>
  <si>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</si>
  <si>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</si>
  <si>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</si>
  <si>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</si>
  <si>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</si>
  <si>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</si>
  <si>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</si>
  <si>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</si>
  <si>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</si>
  <si>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</si>
  <si>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</si>
  <si>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</si>
  <si>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</si>
  <si>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</si>
  <si>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</si>
  <si>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</si>
  <si>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</si>
  <si>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</si>
  <si>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</si>
  <si>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</si>
  <si>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</si>
  <si>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</si>
  <si>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</si>
  <si>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</si>
  <si>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</si>
  <si>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</si>
  <si>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</si>
  <si>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</si>
  <si>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</si>
  <si>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</si>
  <si>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</si>
  <si>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</si>
  <si>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</si>
  <si>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</si>
  <si>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</si>
  <si>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</si>
  <si>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</si>
  <si>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</si>
  <si>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</si>
  <si>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</si>
  <si>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</si>
  <si>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</si>
  <si>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</si>
  <si>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</si>
  <si>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</si>
  <si>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</si>
  <si>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</si>
  <si>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</si>
  <si>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</si>
  <si>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</si>
  <si>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</si>
  <si>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</si>
  <si>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</si>
  <si>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</si>
  <si>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</si>
  <si>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</si>
  <si>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</si>
  <si>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</si>
  <si>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</si>
  <si>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</si>
  <si>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</si>
  <si>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</si>
  <si>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</si>
  <si>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</si>
  <si>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</si>
  <si>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</si>
  <si>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</si>
  <si>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</si>
  <si>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</si>
  <si>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</si>
  <si>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</si>
  <si>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</si>
  <si>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</si>
  <si>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</si>
  <si>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</si>
  <si>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</si>
  <si>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</si>
  <si>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</si>
  <si>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</si>
  <si>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</si>
  <si>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</si>
  <si>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</si>
  <si>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</si>
  <si>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</si>
  <si>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</si>
  <si>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</si>
  <si>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</si>
  <si>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</si>
  <si>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</si>
  <si>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</si>
  <si>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</si>
  <si>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</si>
  <si>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</si>
  <si>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</si>
  <si>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</si>
  <si>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</si>
  <si>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</si>
  <si>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</si>
  <si>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</si>
  <si>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</si>
  <si>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</si>
  <si>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</si>
  <si>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</si>
  <si>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</si>
  <si>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</si>
  <si>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</si>
  <si>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</si>
  <si>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</si>
  <si>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</si>
  <si>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</si>
  <si>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</si>
  <si>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</si>
  <si>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</si>
  <si>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</si>
  <si>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</si>
  <si>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</si>
  <si>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</si>
  <si>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</si>
  <si>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</si>
  <si>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</si>
  <si>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</si>
  <si>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</si>
  <si>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</si>
  <si>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</si>
  <si>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</si>
  <si>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</si>
  <si>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</si>
  <si>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</si>
  <si>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</si>
  <si>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</si>
  <si>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</si>
  <si>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</si>
  <si>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</si>
  <si>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</si>
  <si>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</si>
  <si>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</si>
  <si>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</si>
  <si>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</si>
  <si>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</si>
  <si>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</si>
  <si>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</si>
  <si>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</si>
  <si>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</si>
  <si>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</si>
  <si>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</si>
  <si>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</si>
  <si>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</si>
  <si>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</si>
  <si>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</si>
  <si>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</si>
  <si>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</si>
  <si>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</si>
  <si>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</si>
  <si>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</si>
  <si>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</si>
  <si>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</si>
  <si>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</si>
  <si>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</si>
  <si>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</si>
  <si>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</si>
  <si>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</si>
  <si>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</si>
  <si>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</si>
  <si>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</si>
  <si>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</si>
  <si>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</si>
  <si>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</si>
  <si>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</si>
  <si>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</si>
  <si>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</si>
  <si>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</si>
  <si>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</si>
  <si>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</si>
  <si>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</si>
  <si>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</si>
  <si>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</si>
  <si>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</si>
  <si>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</si>
  <si>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</si>
  <si>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</si>
  <si>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</si>
  <si>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</si>
  <si>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</si>
  <si>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</si>
  <si>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</si>
  <si>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</si>
  <si>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</si>
  <si>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</si>
  <si>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</si>
  <si>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</si>
  <si>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</si>
  <si>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</si>
  <si>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</si>
  <si>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</si>
  <si>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</si>
  <si>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</si>
  <si>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</si>
  <si>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</si>
  <si>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</si>
  <si>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</si>
  <si>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</si>
  <si>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</si>
  <si>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</si>
  <si>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</si>
  <si>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</si>
  <si>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</si>
  <si>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</si>
  <si>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</si>
  <si>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</si>
  <si>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</si>
  <si>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</si>
  <si>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</si>
  <si>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</si>
  <si>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</si>
  <si>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</si>
  <si>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</si>
  <si>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</si>
  <si>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</si>
  <si>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</si>
  <si>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</si>
  <si>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</si>
  <si>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</si>
  <si>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</si>
  <si>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</si>
  <si>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</si>
  <si>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</si>
  <si>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</si>
  <si>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</si>
  <si>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</si>
  <si>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</si>
  <si>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</si>
  <si>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</si>
  <si>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</si>
  <si>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</si>
  <si>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</si>
  <si>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</si>
  <si>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</si>
  <si>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</si>
  <si>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</si>
  <si>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</si>
  <si>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</si>
  <si>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</si>
  <si>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</si>
  <si>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</si>
  <si>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</si>
  <si>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</si>
  <si>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</si>
  <si>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</si>
  <si>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</si>
  <si>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</si>
  <si>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</si>
  <si>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</si>
  <si>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</si>
  <si>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</si>
  <si>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</si>
  <si>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</si>
  <si>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</si>
  <si>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</si>
  <si>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</si>
  <si>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</si>
  <si>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</si>
  <si>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</si>
  <si>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</si>
  <si>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</si>
  <si>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</si>
  <si>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</si>
  <si>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</si>
  <si>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</si>
  <si>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</si>
  <si>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</si>
  <si>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</si>
  <si>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</si>
  <si>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</si>
  <si>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</si>
  <si>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</si>
  <si>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</si>
  <si>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</si>
  <si>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</si>
  <si>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</si>
  <si>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</si>
  <si>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</si>
  <si>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</si>
  <si>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</si>
  <si>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</si>
  <si>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</si>
  <si>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</si>
  <si>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</si>
  <si>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</si>
  <si>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</si>
  <si>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</si>
  <si>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</si>
  <si>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</si>
  <si>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</si>
  <si>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</si>
  <si>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</si>
  <si>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</si>
  <si>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</si>
  <si>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</si>
  <si>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</si>
  <si>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</si>
  <si>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</si>
  <si>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</si>
  <si>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</si>
  <si>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</si>
  <si>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</si>
  <si>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</si>
  <si>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</si>
  <si>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</si>
  <si>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</si>
  <si>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</si>
  <si>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</si>
  <si>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</si>
  <si>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</si>
  <si>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</si>
  <si>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</si>
  <si>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</si>
  <si>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</si>
  <si>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</si>
  <si>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</si>
  <si>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</si>
  <si>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</si>
  <si>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</si>
  <si>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</si>
  <si>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</si>
  <si>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</si>
  <si>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</si>
  <si>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</si>
  <si>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</si>
  <si>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</si>
  <si>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</si>
  <si>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</si>
  <si>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</si>
  <si>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</si>
  <si>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</si>
  <si>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</si>
  <si>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</si>
  <si>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</si>
  <si>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</si>
  <si>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</si>
  <si>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</si>
  <si>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</si>
  <si>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</si>
  <si>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</si>
  <si>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</si>
  <si>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</si>
  <si>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</si>
  <si>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</si>
  <si>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</si>
  <si>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</si>
  <si>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</si>
  <si>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</si>
  <si>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</si>
  <si>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</si>
  <si>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</si>
  <si>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</si>
  <si>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</si>
  <si>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</si>
  <si>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</si>
  <si>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</si>
  <si>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</si>
  <si>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</si>
  <si>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</si>
  <si>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</si>
  <si>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</si>
  <si>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</si>
  <si>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</si>
  <si>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</si>
  <si>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</si>
  <si>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</si>
  <si>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</si>
  <si>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</si>
  <si>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</si>
  <si>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</si>
  <si>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</si>
  <si>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</si>
  <si>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</si>
  <si>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</si>
  <si>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</si>
  <si>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</si>
  <si>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</si>
  <si>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</si>
  <si>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</si>
  <si>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</si>
  <si>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</si>
  <si>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</si>
  <si>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</si>
  <si>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</si>
  <si>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</si>
  <si>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</si>
  <si>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</si>
  <si>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</si>
  <si>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</si>
  <si>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</si>
  <si>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</si>
  <si>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</si>
  <si>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</si>
  <si>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</si>
  <si>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</si>
  <si>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</si>
  <si>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</si>
  <si>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</si>
  <si>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</si>
  <si>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</si>
  <si>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</si>
  <si>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</si>
  <si>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</si>
  <si>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</si>
  <si>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</si>
  <si>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</si>
  <si>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</si>
  <si>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</si>
  <si>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</si>
  <si>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</si>
  <si>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</si>
  <si>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</si>
  <si>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</si>
  <si>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</si>
  <si>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</si>
  <si>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</si>
  <si>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</si>
  <si>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</si>
  <si>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</si>
  <si>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</si>
  <si>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</si>
  <si>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</si>
  <si>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</si>
  <si>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</si>
  <si>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</si>
  <si>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</si>
  <si>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</si>
  <si>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</si>
  <si>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</si>
  <si>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</si>
  <si>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</si>
  <si>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</si>
  <si>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</si>
  <si>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</si>
  <si>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</si>
  <si>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</si>
  <si>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</si>
  <si>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</si>
  <si>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</si>
  <si>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</si>
  <si>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</si>
  <si>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</si>
  <si>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</si>
  <si>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</si>
  <si>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</si>
  <si>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</si>
  <si>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</si>
  <si>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</si>
  <si>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</si>
  <si>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</si>
  <si>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</si>
  <si>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</si>
  <si>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</si>
  <si>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</si>
  <si>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</si>
  <si>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</si>
  <si>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</si>
  <si>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</si>
  <si>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</si>
  <si>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</si>
  <si>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</si>
  <si>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</si>
  <si>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</si>
  <si>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</si>
  <si>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</si>
  <si>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</si>
  <si>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</si>
  <si>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</si>
  <si>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</si>
  <si>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</si>
  <si>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</si>
  <si>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</si>
  <si>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</si>
  <si>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</si>
  <si>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</si>
  <si>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</si>
  <si>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</si>
  <si>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</si>
  <si>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</si>
  <si>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</si>
  <si>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</si>
  <si>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</si>
  <si>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</si>
  <si>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</si>
  <si>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</si>
  <si>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</si>
  <si>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</si>
  <si>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</si>
  <si>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</si>
  <si>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</si>
  <si>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</si>
  <si>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</si>
  <si>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</si>
  <si>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</si>
  <si>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</si>
  <si>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</si>
  <si>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</si>
  <si>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</si>
  <si>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</si>
  <si>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</si>
  <si>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</si>
  <si>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</si>
  <si>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</si>
  <si>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</si>
  <si>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</si>
  <si>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</si>
  <si>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</si>
  <si>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</si>
  <si>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</si>
  <si>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</si>
  <si>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</si>
  <si>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</si>
  <si>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</si>
  <si>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</si>
  <si>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</si>
  <si>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</si>
  <si>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</si>
  <si>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</si>
  <si>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</si>
  <si>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</si>
  <si>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</si>
  <si>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</si>
  <si>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</si>
  <si>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</si>
  <si>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</si>
  <si>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</si>
  <si>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</si>
  <si>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</si>
  <si>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</si>
  <si>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</si>
  <si>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</si>
  <si>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</si>
  <si>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</si>
  <si>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</si>
  <si>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</si>
  <si>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</si>
  <si>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</si>
  <si>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</si>
  <si>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</si>
  <si>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</si>
  <si>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</si>
  <si>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</si>
  <si>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</si>
  <si>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</si>
  <si>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</si>
  <si>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</si>
  <si>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</si>
  <si>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</si>
  <si>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</si>
  <si>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</si>
  <si>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</si>
  <si>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</si>
  <si>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</si>
  <si>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</si>
  <si>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</si>
  <si>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</si>
  <si>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</si>
  <si>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</si>
  <si>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</si>
  <si>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</si>
  <si>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</si>
  <si>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</si>
  <si>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</si>
  <si>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</si>
  <si>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</si>
  <si>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</si>
  <si>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</si>
  <si>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</si>
  <si>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</si>
  <si>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</si>
  <si>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</si>
  <si>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</si>
  <si>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</si>
  <si>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</si>
  <si>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</si>
  <si>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</si>
  <si>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</si>
  <si>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</si>
  <si>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</si>
  <si>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</si>
  <si>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</si>
  <si>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</si>
  <si>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</si>
  <si>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</si>
  <si>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</si>
  <si>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</si>
  <si>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</si>
  <si>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</si>
  <si>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</si>
  <si>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</si>
  <si>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</si>
  <si>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</si>
  <si>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</si>
  <si>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</si>
  <si>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</si>
  <si>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</si>
  <si>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</si>
  <si>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</si>
  <si>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</si>
  <si>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</si>
  <si>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</si>
  <si>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</si>
  <si>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</si>
  <si>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</si>
  <si>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</si>
  <si>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</si>
  <si>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</si>
  <si>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</si>
  <si>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</si>
  <si>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</si>
  <si>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</si>
  <si>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</si>
  <si>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</si>
  <si>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</si>
  <si>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</si>
  <si>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</si>
  <si>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</si>
  <si>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</si>
  <si>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</si>
  <si>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</si>
  <si>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</si>
  <si>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</si>
  <si>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</si>
  <si>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</si>
  <si>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</si>
  <si>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</si>
  <si>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</si>
  <si>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</si>
  <si>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</si>
  <si>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</si>
  <si>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</si>
  <si>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</si>
  <si>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</si>
  <si>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</si>
  <si>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</si>
  <si>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</si>
  <si>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</si>
  <si>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</si>
  <si>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</si>
  <si>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</si>
  <si>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</si>
  <si>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</si>
  <si>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</si>
  <si>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</si>
  <si>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</si>
  <si>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</si>
  <si>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</si>
  <si>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</si>
  <si>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</si>
  <si>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</si>
  <si>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</si>
  <si>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</si>
  <si>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</si>
  <si>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</si>
  <si>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</si>
  <si>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</si>
  <si>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</si>
  <si>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</si>
  <si>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</si>
  <si>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</si>
  <si>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</si>
  <si>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</si>
  <si>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</si>
  <si>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</si>
  <si>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</si>
  <si>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</si>
  <si>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</si>
  <si>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</si>
  <si>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</si>
  <si>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</si>
  <si>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</si>
  <si>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</si>
  <si>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</si>
  <si>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</si>
  <si>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</si>
  <si>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</si>
  <si>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</si>
  <si>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</si>
  <si>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</si>
  <si>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</si>
  <si>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</si>
  <si>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</si>
  <si>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</si>
  <si>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</si>
  <si>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</si>
  <si>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</si>
  <si>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</si>
  <si>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</si>
  <si>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</si>
  <si>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</si>
  <si>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</si>
  <si>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</si>
  <si>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</si>
  <si>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</si>
  <si>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</si>
  <si>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</si>
  <si>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</si>
  <si>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</si>
  <si>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</si>
  <si>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</si>
  <si>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</si>
  <si>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</si>
  <si>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</si>
  <si>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</si>
  <si>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</si>
  <si>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</si>
  <si>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</si>
  <si>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</si>
  <si>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</si>
  <si>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</si>
  <si>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</si>
  <si>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</si>
  <si>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</si>
  <si>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</si>
  <si>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</si>
  <si>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</si>
  <si>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</si>
  <si>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</si>
  <si>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</si>
  <si>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</si>
  <si>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</si>
  <si>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</si>
  <si>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</si>
  <si>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</si>
  <si>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</si>
  <si>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</si>
  <si>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</si>
  <si>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</si>
  <si>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</si>
  <si>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</si>
  <si>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</si>
  <si>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</si>
  <si>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</si>
  <si>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</si>
  <si>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</si>
  <si>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</si>
  <si>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</si>
  <si>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</si>
  <si>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</si>
  <si>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</si>
  <si>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</si>
  <si>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</si>
  <si>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</si>
  <si>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</si>
  <si>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</si>
  <si>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</si>
  <si>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</si>
  <si>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</si>
  <si>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</si>
  <si>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</si>
  <si>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</si>
  <si>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</si>
  <si>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</si>
  <si>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</si>
  <si>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</si>
  <si>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</si>
  <si>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</si>
  <si>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</si>
  <si>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</si>
  <si>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</si>
  <si>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</si>
  <si>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</si>
  <si>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</si>
  <si>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</si>
  <si>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</si>
  <si>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</si>
  <si>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</si>
  <si>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</si>
  <si>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</si>
  <si>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</si>
  <si>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</si>
  <si>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</si>
  <si>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</si>
  <si>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</si>
  <si>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</si>
  <si>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</si>
  <si>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</si>
  <si>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</si>
  <si>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</si>
  <si>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</si>
  <si>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</si>
  <si>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</si>
  <si>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</si>
  <si>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</si>
  <si>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</si>
  <si>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</si>
  <si>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</si>
  <si>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</si>
  <si>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</si>
  <si>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</si>
  <si>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</si>
  <si>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</si>
  <si>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</si>
  <si>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</si>
  <si>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</si>
  <si>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</si>
  <si>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</si>
  <si>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</si>
  <si>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</si>
  <si>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</si>
  <si>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</si>
  <si>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</si>
  <si>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</si>
  <si>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</si>
  <si>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</si>
  <si>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</si>
  <si>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</si>
  <si>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</si>
  <si>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</si>
  <si>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</si>
  <si>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</si>
  <si>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</si>
  <si>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</si>
  <si>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</si>
  <si>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</si>
  <si>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</si>
  <si>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</si>
  <si>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</si>
  <si>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</si>
  <si>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</si>
  <si>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</si>
  <si>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</si>
  <si>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</si>
  <si>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</si>
  <si>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</si>
  <si>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</si>
  <si>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</si>
  <si>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</si>
  <si>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</si>
  <si>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</si>
  <si>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</si>
  <si>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</si>
  <si>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</si>
  <si>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</si>
  <si>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</si>
  <si>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</si>
  <si>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</si>
  <si>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</si>
  <si>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</si>
  <si>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</si>
  <si>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</si>
  <si>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</si>
  <si>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</si>
  <si>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</si>
  <si>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</si>
  <si>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</si>
  <si>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</si>
  <si>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</si>
  <si>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</si>
  <si>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</si>
  <si>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</si>
  <si>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</si>
  <si>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</si>
  <si>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</si>
  <si>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</si>
  <si>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</si>
  <si>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</si>
  <si>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</si>
  <si>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</si>
  <si>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</si>
  <si>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</si>
  <si>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</si>
  <si>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</si>
  <si>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</si>
  <si>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</si>
  <si>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</si>
  <si>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</si>
  <si>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</si>
  <si>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</si>
  <si>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</si>
  <si>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</si>
  <si>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</si>
  <si>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</si>
  <si>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</si>
  <si>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</si>
  <si>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</si>
  <si>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</si>
  <si>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</si>
  <si>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</si>
  <si>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</si>
  <si>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</si>
  <si>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</si>
  <si>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</si>
  <si>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</si>
  <si>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</si>
  <si>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</si>
  <si>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</si>
  <si>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</si>
  <si>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</si>
  <si>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</si>
  <si>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</si>
  <si>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</si>
  <si>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</si>
  <si>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</si>
  <si>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</si>
  <si>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</si>
  <si>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</si>
  <si>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</si>
  <si>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</si>
  <si>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</si>
  <si>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</si>
  <si>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</si>
  <si>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</si>
  <si>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</si>
  <si>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</si>
  <si>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</si>
  <si>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</si>
  <si>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</si>
  <si>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</si>
  <si>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</si>
  <si>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</si>
  <si>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</si>
  <si>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</si>
  <si>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</si>
  <si>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</si>
  <si>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</si>
  <si>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</si>
  <si>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</si>
  <si>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</si>
  <si>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</si>
  <si>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</si>
  <si>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</si>
  <si>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</si>
  <si>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</si>
  <si>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</si>
  <si>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</si>
  <si>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</si>
  <si>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</si>
  <si>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</si>
  <si>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</si>
  <si>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</si>
  <si>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</si>
  <si>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</si>
  <si>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</si>
  <si>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</si>
  <si>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</si>
  <si>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</si>
  <si>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</si>
  <si>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</si>
  <si>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</si>
  <si>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</si>
  <si>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</si>
  <si>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</si>
  <si>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</si>
  <si>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</si>
  <si>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</si>
  <si>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</si>
  <si>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</si>
  <si>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</si>
  <si>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</si>
  <si>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</si>
  <si>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</si>
  <si>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</si>
  <si>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</si>
  <si>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</si>
  <si>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</si>
  <si>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</si>
  <si>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</si>
  <si>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</si>
  <si>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</si>
  <si>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</si>
  <si>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</si>
  <si>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</si>
  <si>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</si>
  <si>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</si>
  <si>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</si>
  <si>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</si>
  <si>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</si>
  <si>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</si>
  <si>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</si>
  <si>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</si>
  <si>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</si>
  <si>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</si>
  <si>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</si>
  <si>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</si>
  <si>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</si>
  <si>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</si>
  <si>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</si>
  <si>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</si>
  <si>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</si>
  <si>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</si>
  <si>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</si>
  <si>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</si>
  <si>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</si>
  <si>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</si>
  <si>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</si>
  <si>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</si>
  <si>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</si>
  <si>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</si>
  <si>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</si>
  <si>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</si>
  <si>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</si>
  <si>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</si>
  <si>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</si>
  <si>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</si>
  <si>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</si>
  <si>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</si>
  <si>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</si>
  <si>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</si>
  <si>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</si>
  <si>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</si>
  <si>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</si>
  <si>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</si>
  <si>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</si>
  <si>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</si>
  <si>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</si>
  <si>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</si>
  <si>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</si>
  <si>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</si>
  <si>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</si>
  <si>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</si>
  <si>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</si>
  <si>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</si>
  <si>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</si>
  <si>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</si>
  <si>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</si>
  <si>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</si>
  <si>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</si>
  <si>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</si>
  <si>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</si>
  <si>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</si>
  <si>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</si>
  <si>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</si>
  <si>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</si>
  <si>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</si>
  <si>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</si>
  <si>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</si>
  <si>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</si>
  <si>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</si>
  <si>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</si>
  <si>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</si>
  <si>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</si>
  <si>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</si>
  <si>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</si>
  <si>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</si>
  <si>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</si>
  <si>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</si>
  <si>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</si>
  <si>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</si>
  <si>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</si>
  <si>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</si>
  <si>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</si>
  <si>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</si>
  <si>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</si>
  <si>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</si>
  <si>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</si>
  <si>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</si>
  <si>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</si>
  <si>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</si>
  <si>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</si>
  <si>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</si>
  <si>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</si>
  <si>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</si>
  <si>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</si>
  <si>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</si>
  <si>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</si>
  <si>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</si>
  <si>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</si>
  <si>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</si>
  <si>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</si>
  <si>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</si>
  <si>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</si>
  <si>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</si>
  <si>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</si>
  <si>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</si>
  <si>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</si>
  <si>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</si>
  <si>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</si>
  <si>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</si>
  <si>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</si>
  <si>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</si>
  <si>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</si>
  <si>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</si>
  <si>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</si>
  <si>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</si>
  <si>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</si>
  <si>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</si>
  <si>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</si>
  <si>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</si>
  <si>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</si>
  <si>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</si>
  <si>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</si>
  <si>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</si>
  <si>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</si>
  <si>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</si>
  <si>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</si>
  <si>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</si>
  <si>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</si>
  <si>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</si>
  <si>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</si>
  <si>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</si>
  <si>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</si>
  <si>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</si>
  <si>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</si>
  <si>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</si>
  <si>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</si>
  <si>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</si>
  <si>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</si>
  <si>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</si>
  <si>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</si>
  <si>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</si>
  <si>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</si>
  <si>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</si>
  <si>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</si>
  <si>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</si>
  <si>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</si>
  <si>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</si>
  <si>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</si>
  <si>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</si>
  <si>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</si>
  <si>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</si>
  <si>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</si>
  <si>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</si>
  <si>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</si>
  <si>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</si>
  <si>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</si>
  <si>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</si>
  <si>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</si>
  <si>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</si>
  <si>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</si>
  <si>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</si>
  <si>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</si>
  <si>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</si>
  <si>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</si>
  <si>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</si>
  <si>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</si>
  <si>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</si>
  <si>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</si>
  <si>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</si>
  <si>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</si>
  <si>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</si>
  <si>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</si>
  <si>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</si>
  <si>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</si>
  <si>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</si>
  <si>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</si>
  <si>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</si>
  <si>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</si>
  <si>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</si>
  <si>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</si>
  <si>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</si>
  <si>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</si>
  <si>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</si>
  <si>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</si>
  <si>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</si>
  <si>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</si>
  <si>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</si>
  <si>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</si>
  <si>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</si>
  <si>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</si>
  <si>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</si>
  <si>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</si>
  <si>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</si>
  <si>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</si>
  <si>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</si>
  <si>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</si>
  <si>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</si>
  <si>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</si>
  <si>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</si>
  <si>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</si>
  <si>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</si>
  <si>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</si>
  <si>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</si>
  <si>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</si>
  <si>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</si>
  <si>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</si>
  <si>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</si>
  <si>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</si>
  <si>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</si>
  <si>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</si>
  <si>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</si>
  <si>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</si>
  <si>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</si>
  <si>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</si>
  <si>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</si>
  <si>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</si>
  <si>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</si>
  <si>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</si>
  <si>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</si>
  <si>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</si>
  <si>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</si>
  <si>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</si>
  <si>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</si>
  <si>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</si>
  <si>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</si>
  <si>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</si>
  <si>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</si>
  <si>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</si>
  <si>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</si>
  <si>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</si>
  <si>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</si>
  <si>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</si>
  <si>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</si>
  <si>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</si>
  <si>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</si>
  <si>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</si>
  <si>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</si>
  <si>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</si>
  <si>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</si>
  <si>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</si>
  <si>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</si>
  <si>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</si>
  <si>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</si>
  <si>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</si>
  <si>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</si>
  <si>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</si>
  <si>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</si>
  <si>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</si>
  <si>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</si>
  <si>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</si>
  <si>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</si>
  <si>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</si>
  <si>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</si>
  <si>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</si>
  <si>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</si>
  <si>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</si>
  <si>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</si>
  <si>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</si>
  <si>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</si>
  <si>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</si>
  <si>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</si>
  <si>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</si>
  <si>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</si>
  <si>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</si>
  <si>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</si>
  <si>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</si>
  <si>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</si>
  <si>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</si>
  <si>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</si>
  <si>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</si>
  <si>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</si>
  <si>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</si>
  <si>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</si>
  <si>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</si>
  <si>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</si>
  <si>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</si>
  <si>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</si>
  <si>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</si>
  <si>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</si>
  <si>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</si>
  <si>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</si>
  <si>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</si>
  <si>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</si>
  <si>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</si>
  <si>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</si>
  <si>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</si>
  <si>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</si>
  <si>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</si>
  <si>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</si>
  <si>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</si>
  <si>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</si>
  <si>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</si>
  <si>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</si>
  <si>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</si>
  <si>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</si>
  <si>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</si>
  <si>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</si>
  <si>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</si>
  <si>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</si>
  <si>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</si>
  <si>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</si>
  <si>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</si>
  <si>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</si>
  <si>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</si>
  <si>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</si>
  <si>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</si>
  <si>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</si>
  <si>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</si>
  <si>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</si>
  <si>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</si>
  <si>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</si>
  <si>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</si>
  <si>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</si>
  <si>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</si>
  <si>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</si>
  <si>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</si>
  <si>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</si>
  <si>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</si>
  <si>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</si>
  <si>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</si>
  <si>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</si>
  <si>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</si>
  <si>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</si>
  <si>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</si>
  <si>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</si>
  <si>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</si>
  <si>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</si>
  <si>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</si>
  <si>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</si>
  <si>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</si>
  <si>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</si>
  <si>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</si>
  <si>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</si>
  <si>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</si>
  <si>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</si>
  <si>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</si>
  <si>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</si>
  <si>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</si>
  <si>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</si>
  <si>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</si>
  <si>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</si>
  <si>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</si>
  <si>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</si>
  <si>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</si>
  <si>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</si>
  <si>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</si>
  <si>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</si>
  <si>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</si>
  <si>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</si>
  <si>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</si>
  <si>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</si>
  <si>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</si>
  <si>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</si>
  <si>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</si>
  <si>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</si>
  <si>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</si>
  <si>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</si>
  <si>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</si>
  <si>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</si>
  <si>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</si>
  <si>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</si>
  <si>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</si>
  <si>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</si>
  <si>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</si>
  <si>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</si>
  <si>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</si>
  <si>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</si>
  <si>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</si>
  <si>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</si>
  <si>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</si>
  <si>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</si>
  <si>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</si>
  <si>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</si>
  <si>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</si>
  <si>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</si>
  <si>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</si>
  <si>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</si>
  <si>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</si>
  <si>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</si>
  <si>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</si>
  <si>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</si>
  <si>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</si>
  <si>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</si>
  <si>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</si>
  <si>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</si>
  <si>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</si>
  <si>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</si>
  <si>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</si>
  <si>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</si>
  <si>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</si>
  <si>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</si>
  <si>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</si>
  <si>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</si>
  <si>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</si>
  <si>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</si>
  <si>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</si>
  <si>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</si>
  <si>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</si>
  <si>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</si>
  <si>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</si>
  <si>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</si>
  <si>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</si>
  <si>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</si>
  <si>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</si>
  <si>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</si>
  <si>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</si>
  <si>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</si>
  <si>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</si>
  <si>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</si>
  <si>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</si>
  <si>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</si>
  <si>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</si>
  <si>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</si>
  <si>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</si>
  <si>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</si>
  <si>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</si>
  <si>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</si>
  <si>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</si>
  <si>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</si>
  <si>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</si>
  <si>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</si>
  <si>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</si>
  <si>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</si>
  <si>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</si>
  <si>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</si>
  <si>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</si>
  <si>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</si>
  <si>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</si>
  <si>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</si>
  <si>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</si>
  <si>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</si>
  <si>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</si>
  <si>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</si>
  <si>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</si>
  <si>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</si>
  <si>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</si>
  <si>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</si>
  <si>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</si>
  <si>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</si>
  <si>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</si>
  <si>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</si>
  <si>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</si>
  <si>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</si>
  <si>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</si>
  <si>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</si>
  <si>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</si>
  <si>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</si>
  <si>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</si>
  <si>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</si>
  <si>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</si>
  <si>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</si>
  <si>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</si>
  <si>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</si>
  <si>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</si>
  <si>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</si>
  <si>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</si>
  <si>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</si>
  <si>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</si>
  <si>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</si>
  <si>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</si>
  <si>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</si>
  <si>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</si>
  <si>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</si>
  <si>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</si>
  <si>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</si>
  <si>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</si>
  <si>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</si>
  <si>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</si>
  <si>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</si>
  <si>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</si>
  <si>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</si>
  <si>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</si>
  <si>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</si>
  <si>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</si>
  <si>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</si>
  <si>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</si>
  <si>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</si>
  <si>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</si>
  <si>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</si>
  <si>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</si>
  <si>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</si>
  <si>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</si>
  <si>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</si>
  <si>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</si>
  <si>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</si>
  <si>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</si>
  <si>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</si>
  <si>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</si>
  <si>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</si>
  <si>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</si>
  <si>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</si>
  <si>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</si>
  <si>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</si>
  <si>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</si>
  <si>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</si>
  <si>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</si>
  <si>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</si>
  <si>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</si>
  <si>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</si>
  <si>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</si>
  <si>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</si>
  <si>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</si>
  <si>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</si>
  <si>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</si>
  <si>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</si>
  <si>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</si>
  <si>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</si>
  <si>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</si>
  <si>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</si>
  <si>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</si>
  <si>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</si>
  <si>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</si>
  <si>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</si>
  <si>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</si>
  <si>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</si>
  <si>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</si>
  <si>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</si>
  <si>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</si>
  <si>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</si>
  <si>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</si>
  <si>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</si>
  <si>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</si>
  <si>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</si>
  <si>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</si>
  <si>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</si>
  <si>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</si>
  <si>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</si>
  <si>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</si>
  <si>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</si>
  <si>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</si>
  <si>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</si>
  <si>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</si>
  <si>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</si>
  <si>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</si>
  <si>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</si>
  <si>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</si>
  <si>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</si>
  <si>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</si>
  <si>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</si>
  <si>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</si>
  <si>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</si>
  <si>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</si>
  <si>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</si>
  <si>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</si>
  <si>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</si>
  <si>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</si>
  <si>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</si>
  <si>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</si>
  <si>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</si>
  <si>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</si>
  <si>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</si>
  <si>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</si>
  <si>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</si>
  <si>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</si>
  <si>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</si>
  <si>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</si>
  <si>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</si>
  <si>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</si>
  <si>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</si>
  <si>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</si>
  <si>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</si>
  <si>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</si>
  <si>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</si>
  <si>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</si>
  <si>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</si>
  <si>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</si>
  <si>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</si>
  <si>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</si>
  <si>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</si>
  <si>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</si>
  <si>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</si>
  <si>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</si>
  <si>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</si>
  <si>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</si>
  <si>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</si>
  <si>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</si>
  <si>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</si>
  <si>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</si>
  <si>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</si>
  <si>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</si>
  <si>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</si>
  <si>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</si>
  <si>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</si>
  <si>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</si>
  <si>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</si>
  <si>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</si>
  <si>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</si>
  <si>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</si>
  <si>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</si>
  <si>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</si>
  <si>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</si>
  <si>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</si>
  <si>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</si>
  <si>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</si>
  <si>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</si>
  <si>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</si>
  <si>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</si>
  <si>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</si>
  <si>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</si>
  <si>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</si>
  <si>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</si>
  <si>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</si>
  <si>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</si>
  <si>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</si>
  <si>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</si>
  <si>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</si>
  <si>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</si>
  <si>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</si>
  <si>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</si>
  <si>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</si>
  <si>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</si>
  <si>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</si>
  <si>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</si>
  <si>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</si>
  <si>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</si>
  <si>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</si>
  <si>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</si>
  <si>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</si>
  <si>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</si>
  <si>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</si>
  <si>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</si>
  <si>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</si>
  <si>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</si>
  <si>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</si>
  <si>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</si>
  <si>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</si>
  <si>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</si>
  <si>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</si>
  <si>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</si>
  <si>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</si>
  <si>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</si>
  <si>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</si>
  <si>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</si>
  <si>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</si>
  <si>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</si>
  <si>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</si>
  <si>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</si>
  <si>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</si>
  <si>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</si>
  <si>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</si>
  <si>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</si>
  <si>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</si>
  <si>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</si>
  <si>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</si>
  <si>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</si>
  <si>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</si>
  <si>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</si>
  <si>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</si>
  <si>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</si>
  <si>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</si>
  <si>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</si>
  <si>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</si>
  <si>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</si>
  <si>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</si>
  <si>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</si>
  <si>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</si>
  <si>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</si>
  <si>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</si>
  <si>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</si>
  <si>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</si>
  <si>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</si>
  <si>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</si>
  <si>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</si>
  <si>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</si>
  <si>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</si>
  <si>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</si>
  <si>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</si>
  <si>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</si>
  <si>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</si>
  <si>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</si>
  <si>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</si>
  <si>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</si>
  <si>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</si>
  <si>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</si>
  <si>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</si>
  <si>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</si>
  <si>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</si>
  <si>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</si>
  <si>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</si>
  <si>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</si>
  <si>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</si>
  <si>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</si>
  <si>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</si>
  <si>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</si>
  <si>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</si>
  <si>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</si>
  <si>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</si>
  <si>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</si>
  <si>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</si>
  <si>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</si>
  <si>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</si>
  <si>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</si>
  <si>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</si>
  <si>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</si>
  <si>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</si>
  <si>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</si>
  <si>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</si>
  <si>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</si>
  <si>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</si>
  <si>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</si>
  <si>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</si>
  <si>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</si>
  <si>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</si>
  <si>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</si>
  <si>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</si>
  <si>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</si>
  <si>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</si>
  <si>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</si>
  <si>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</si>
  <si>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</si>
  <si>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</si>
  <si>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</si>
  <si>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</si>
  <si>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</si>
  <si>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</si>
  <si>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</si>
  <si>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</si>
  <si>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</si>
  <si>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</si>
  <si>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</si>
  <si>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</si>
  <si>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</si>
  <si>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</si>
  <si>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</si>
  <si>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</si>
  <si>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</si>
  <si>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</si>
  <si>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</si>
  <si>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</si>
  <si>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</si>
  <si>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</si>
  <si>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</si>
  <si>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</si>
  <si>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</si>
  <si>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</si>
  <si>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</si>
  <si>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</si>
  <si>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</si>
  <si>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</si>
  <si>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</si>
  <si>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</si>
  <si>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</si>
  <si>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</si>
  <si>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</si>
  <si>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</si>
  <si>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</si>
  <si>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</si>
  <si>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</si>
  <si>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</si>
  <si>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</si>
  <si>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</si>
  <si>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</si>
  <si>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</si>
  <si>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</si>
  <si>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</si>
  <si>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</si>
  <si>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</si>
  <si>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</si>
  <si>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</si>
  <si>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</si>
  <si>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</si>
  <si>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</si>
  <si>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</si>
  <si>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</si>
  <si>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</si>
  <si>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</si>
  <si>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</si>
  <si>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</si>
  <si>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</si>
  <si>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</si>
  <si>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</si>
  <si>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</si>
  <si>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</si>
  <si>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</si>
  <si>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</si>
  <si>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</si>
  <si>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</si>
  <si>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</si>
  <si>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</si>
  <si>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</si>
  <si>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</si>
  <si>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</si>
  <si>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</si>
  <si>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</si>
  <si>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</si>
  <si>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</si>
  <si>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</si>
  <si>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</si>
  <si>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</si>
  <si>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</si>
  <si>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</si>
  <si>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</si>
  <si>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</si>
  <si>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</si>
  <si>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</si>
  <si>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</si>
  <si>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</si>
  <si>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</si>
  <si>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</si>
  <si>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</si>
  <si>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</si>
  <si>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</si>
  <si>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</si>
  <si>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</si>
  <si>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</si>
  <si>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</si>
  <si>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</si>
  <si>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</si>
  <si>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</si>
  <si>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</si>
  <si>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</si>
  <si>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</si>
  <si>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</si>
  <si>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</si>
  <si>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</si>
  <si>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</si>
  <si>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</si>
  <si>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</si>
  <si>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</si>
  <si>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</si>
  <si>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</si>
  <si>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</si>
  <si>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</si>
  <si>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</si>
  <si>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</si>
  <si>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</si>
  <si>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</si>
  <si>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</si>
  <si>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</si>
  <si>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</si>
  <si>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</si>
  <si>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</si>
  <si>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</si>
  <si>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</si>
  <si>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</si>
  <si>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</si>
  <si>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</si>
  <si>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</si>
  <si>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</si>
  <si>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</si>
  <si>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</si>
  <si>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</si>
  <si>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</si>
  <si>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</si>
  <si>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</si>
  <si>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</si>
  <si>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</si>
  <si>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</si>
  <si>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</si>
  <si>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</si>
  <si>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</si>
  <si>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</si>
  <si>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</si>
  <si>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</si>
  <si>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</si>
  <si>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</si>
  <si>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</si>
  <si>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</si>
  <si>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</si>
  <si>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</si>
  <si>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</si>
  <si>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</si>
  <si>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</si>
  <si>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</si>
  <si>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</si>
  <si>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</si>
  <si>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</si>
  <si>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</si>
  <si>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</si>
  <si>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</si>
  <si>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</si>
  <si>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</si>
  <si>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</si>
  <si>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</si>
  <si>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</si>
  <si>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</si>
  <si>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</si>
  <si>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</si>
  <si>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</si>
  <si>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</si>
  <si>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</si>
  <si>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</si>
  <si>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</si>
  <si>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</si>
  <si>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</si>
  <si>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</si>
  <si>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</si>
  <si>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</si>
  <si>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</si>
  <si>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</si>
  <si>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</si>
  <si>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</si>
  <si>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</si>
  <si>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</si>
  <si>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</si>
  <si>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</si>
  <si>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</si>
  <si>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</si>
  <si>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</si>
  <si>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</si>
  <si>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</si>
  <si>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</si>
  <si>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</si>
  <si>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</si>
  <si>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</si>
  <si>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</si>
  <si>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</si>
  <si>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</si>
  <si>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</si>
  <si>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</si>
  <si>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</si>
  <si>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</si>
  <si>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</si>
  <si>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</si>
  <si>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</si>
  <si>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</si>
  <si>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</si>
  <si>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</si>
  <si>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</si>
  <si>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</si>
  <si>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</si>
  <si>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</si>
  <si>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</si>
  <si>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</si>
  <si>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</si>
  <si>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</si>
  <si>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</si>
  <si>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</si>
  <si>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</si>
  <si>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</si>
  <si>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</si>
  <si>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</si>
  <si>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</si>
  <si>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</si>
  <si>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</si>
  <si>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</si>
  <si>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</si>
  <si>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</si>
  <si>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</si>
  <si>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</si>
  <si>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</si>
  <si>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</si>
  <si>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</si>
  <si>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</si>
  <si>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</si>
  <si>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</si>
  <si>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</si>
  <si>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</si>
  <si>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</si>
  <si>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</si>
  <si>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</si>
  <si>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</si>
  <si>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</si>
  <si>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</si>
  <si>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</si>
  <si>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</si>
  <si>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</si>
  <si>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</si>
  <si>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</si>
  <si>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</si>
  <si>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</si>
  <si>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</si>
  <si>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</si>
  <si>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</si>
  <si>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</si>
  <si>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</si>
  <si>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</si>
  <si>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</si>
  <si>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</si>
  <si>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</si>
  <si>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</si>
  <si>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</si>
  <si>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</si>
  <si>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</si>
  <si>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</si>
  <si>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</si>
  <si>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</si>
  <si>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</si>
  <si>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</si>
  <si>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</si>
  <si>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</si>
  <si>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</si>
  <si>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</si>
  <si>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</si>
  <si>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</si>
  <si>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</si>
  <si>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</si>
  <si>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</si>
  <si>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</si>
  <si>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</si>
  <si>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</si>
  <si>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</si>
  <si>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</si>
  <si>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</si>
  <si>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</si>
  <si>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</si>
  <si>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</si>
  <si>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</si>
  <si>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</si>
  <si>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</si>
  <si>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</si>
  <si>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</si>
  <si>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</si>
  <si>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</si>
  <si>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</si>
  <si>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</si>
  <si>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</si>
  <si>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</si>
  <si>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</si>
  <si>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</si>
  <si>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</si>
  <si>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</si>
  <si>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</si>
  <si>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</si>
  <si>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</si>
  <si>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</si>
  <si>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</si>
  <si>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</si>
  <si>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</si>
  <si>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</si>
  <si>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</si>
  <si>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</si>
  <si>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</si>
  <si>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</si>
  <si>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</si>
  <si>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</si>
  <si>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</si>
  <si>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</si>
  <si>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</si>
  <si>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</si>
  <si>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</si>
  <si>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</si>
  <si>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</si>
  <si>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</si>
  <si>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</si>
  <si>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</si>
  <si>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</si>
  <si>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</si>
  <si>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</si>
  <si>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</si>
  <si>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</si>
  <si>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</si>
  <si>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</si>
  <si>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</si>
  <si>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</si>
  <si>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</si>
  <si>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</si>
  <si>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</si>
  <si>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</si>
  <si>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</si>
  <si>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</si>
  <si>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</si>
  <si>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</si>
  <si>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</si>
  <si>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</si>
  <si>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</si>
  <si>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</si>
  <si>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</si>
  <si>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</si>
  <si>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</si>
  <si>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</si>
  <si>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</si>
  <si>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</si>
  <si>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</si>
  <si>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</si>
  <si>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</si>
  <si>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</si>
  <si>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</si>
  <si>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</si>
  <si>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</si>
  <si>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</si>
  <si>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</si>
  <si>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</si>
  <si>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</si>
  <si>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</si>
  <si>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</si>
  <si>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</si>
  <si>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</si>
  <si>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</si>
  <si>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</si>
  <si>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</si>
  <si>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</si>
  <si>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</si>
  <si>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</si>
  <si>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</si>
  <si>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</si>
  <si>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</si>
  <si>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</si>
  <si>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</si>
  <si>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</si>
  <si>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</si>
  <si>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</si>
  <si>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</si>
  <si>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</si>
  <si>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</si>
  <si>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</si>
  <si>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</si>
  <si>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</si>
  <si>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</si>
  <si>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</si>
  <si>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</si>
  <si>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</si>
  <si>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</si>
  <si>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</si>
  <si>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</si>
  <si>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</si>
  <si>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</si>
  <si>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</si>
  <si>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</si>
  <si>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</si>
  <si>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</si>
  <si>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</si>
  <si>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</si>
  <si>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</si>
  <si>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</si>
  <si>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</si>
  <si>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</si>
  <si>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</si>
  <si>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</si>
  <si>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</si>
  <si>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</si>
  <si>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</si>
  <si>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</si>
  <si>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</si>
  <si>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</si>
  <si>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</si>
  <si>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</si>
  <si>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</si>
  <si>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</si>
  <si>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</si>
  <si>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</si>
  <si>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</si>
  <si>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</si>
  <si>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</si>
  <si>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</si>
  <si>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</si>
  <si>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</si>
  <si>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</si>
  <si>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</si>
  <si>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</si>
  <si>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</si>
  <si>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</si>
  <si>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</si>
  <si>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</si>
  <si>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</si>
  <si>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</si>
  <si>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</si>
  <si>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</si>
  <si>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</si>
  <si>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</si>
  <si>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</si>
  <si>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</si>
  <si>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</si>
  <si>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</si>
  <si>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</si>
  <si>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</si>
  <si>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</si>
  <si>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</si>
  <si>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</si>
  <si>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</si>
  <si>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</si>
  <si>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</si>
  <si>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</si>
  <si>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</si>
  <si>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</si>
  <si>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</si>
  <si>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</si>
  <si>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</si>
  <si>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</si>
  <si>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</si>
  <si>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</si>
  <si>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</si>
  <si>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</si>
  <si>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</si>
  <si>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</si>
  <si>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</si>
  <si>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</si>
  <si>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</si>
  <si>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</si>
  <si>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</si>
  <si>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</si>
  <si>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</si>
  <si>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</si>
  <si>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</si>
  <si>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</si>
  <si>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</si>
  <si>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</si>
  <si>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</si>
  <si>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</si>
  <si>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</si>
  <si>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</si>
  <si>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</si>
  <si>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</si>
  <si>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</si>
  <si>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</si>
  <si>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</si>
  <si>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</si>
  <si>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</si>
  <si>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</si>
  <si>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</si>
  <si>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</si>
  <si>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</si>
  <si>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</si>
  <si>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</si>
  <si>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</si>
  <si>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</si>
  <si>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</si>
  <si>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</si>
  <si>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</si>
  <si>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</si>
  <si>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</si>
  <si>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</si>
  <si>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</si>
  <si>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</si>
  <si>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</si>
  <si>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</si>
  <si>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</si>
  <si>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</si>
  <si>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</si>
  <si>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</si>
  <si>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</si>
  <si>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</si>
  <si>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</si>
  <si>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</si>
  <si>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</si>
  <si>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</si>
  <si>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</si>
  <si>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</si>
  <si>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</si>
  <si>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</si>
  <si>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</si>
  <si>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</si>
  <si>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</si>
  <si>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</si>
  <si>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</si>
  <si>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</si>
  <si>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</si>
  <si>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</si>
  <si>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</si>
  <si>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</si>
  <si>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</si>
  <si>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</si>
  <si>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</si>
  <si>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</si>
  <si>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</si>
  <si>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</si>
  <si>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</si>
  <si>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</si>
  <si>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</si>
  <si>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</si>
  <si>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</si>
  <si>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</si>
  <si>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</si>
  <si>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</si>
  <si>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</si>
  <si>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</si>
  <si>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</si>
  <si>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</si>
  <si>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</si>
  <si>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</si>
  <si>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</si>
  <si>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</si>
  <si>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</si>
  <si>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</si>
  <si>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</si>
  <si>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</si>
  <si>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</si>
  <si>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</si>
  <si>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</si>
  <si>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</si>
  <si>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</si>
  <si>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</si>
  <si>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</si>
  <si>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</si>
  <si>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</si>
  <si>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</si>
  <si>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</si>
  <si>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</si>
  <si>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</si>
  <si>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</si>
  <si>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</si>
  <si>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</si>
  <si>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</si>
  <si>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</si>
  <si>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</si>
  <si>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</si>
  <si>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</si>
  <si>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</si>
  <si>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</si>
  <si>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</si>
  <si>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</si>
  <si>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</si>
  <si>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</si>
  <si>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</si>
  <si>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</si>
  <si>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</si>
  <si>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</si>
  <si>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</si>
  <si>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</si>
  <si>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</si>
  <si>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</si>
  <si>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</si>
  <si>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</si>
  <si>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</si>
  <si>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</si>
  <si>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</si>
  <si>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</si>
  <si>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</si>
  <si>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</si>
  <si>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</si>
  <si>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</si>
  <si>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</si>
  <si>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</si>
  <si>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</si>
  <si>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</si>
  <si>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</si>
  <si>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</si>
  <si>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</si>
  <si>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</si>
  <si>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</si>
  <si>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</si>
  <si>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</si>
  <si>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</si>
  <si>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</si>
  <si>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</si>
  <si>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</si>
  <si>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</si>
  <si>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</si>
  <si>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</si>
  <si>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</si>
  <si>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</si>
  <si>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</si>
  <si>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</si>
  <si>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</si>
  <si>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</si>
  <si>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</si>
  <si>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</si>
  <si>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</si>
  <si>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</si>
  <si>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</si>
  <si>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</si>
  <si>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</si>
  <si>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</si>
  <si>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</si>
  <si>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</si>
  <si>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</si>
  <si>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</si>
  <si>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</si>
  <si>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</si>
  <si>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</si>
  <si>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</si>
  <si>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</si>
  <si>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</si>
  <si>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</si>
  <si>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</si>
  <si>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</si>
  <si>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</si>
  <si>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</si>
  <si>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</si>
  <si>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</si>
  <si>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</si>
  <si>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</si>
  <si>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</si>
  <si>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</si>
  <si>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</si>
  <si>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</si>
  <si>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</si>
  <si>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</si>
  <si>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</si>
  <si>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</si>
  <si>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</si>
  <si>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</si>
  <si>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</si>
  <si>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</si>
  <si>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</si>
  <si>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</si>
  <si>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</si>
  <si>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</si>
  <si>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</si>
  <si>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</si>
  <si>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</si>
  <si>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</si>
  <si>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</si>
  <si>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</si>
  <si>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</si>
  <si>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</si>
  <si>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</si>
  <si>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</si>
  <si>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</si>
  <si>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</si>
  <si>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</si>
  <si>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</si>
  <si>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</si>
  <si>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</si>
  <si>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</si>
  <si>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</si>
  <si>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</si>
  <si>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</si>
  <si>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</si>
  <si>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</si>
  <si>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</si>
  <si>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</si>
  <si>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</si>
  <si>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</si>
  <si>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</si>
  <si>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</si>
  <si>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</si>
  <si>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</si>
  <si>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</si>
  <si>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</si>
  <si>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</si>
  <si>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</si>
  <si>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</si>
  <si>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</si>
  <si>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</si>
  <si>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</si>
  <si>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</si>
  <si>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</si>
  <si>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</si>
  <si>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</si>
  <si>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</si>
  <si>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</si>
  <si>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</si>
  <si>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</si>
  <si>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</si>
  <si>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</si>
  <si>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</si>
  <si>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</si>
  <si>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</si>
  <si>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</si>
  <si>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</si>
  <si>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</si>
  <si>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</si>
  <si>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</si>
  <si>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</si>
  <si>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</si>
  <si>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</si>
  <si>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</si>
  <si>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</si>
  <si>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</si>
  <si>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</si>
  <si>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</si>
  <si>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</si>
  <si>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</si>
  <si>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</si>
  <si>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</si>
  <si>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</si>
  <si>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</si>
  <si>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</si>
  <si>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</si>
  <si>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</si>
  <si>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</si>
  <si>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</si>
  <si>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</si>
  <si>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</si>
  <si>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</si>
  <si>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</si>
  <si>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</si>
  <si>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</si>
  <si>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</si>
  <si>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</si>
  <si>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</si>
  <si>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</si>
  <si>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</si>
  <si>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</si>
  <si>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</si>
  <si>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</si>
  <si>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</si>
  <si>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</si>
  <si>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</si>
  <si>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</si>
  <si>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</si>
  <si>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</si>
  <si>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</si>
  <si>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</si>
  <si>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</si>
  <si>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</si>
  <si>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</si>
  <si>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</si>
  <si>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</si>
  <si>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</si>
  <si>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</si>
  <si>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</si>
  <si>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</si>
  <si>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</si>
  <si>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</si>
  <si>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</si>
  <si>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</si>
  <si>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</si>
  <si>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</si>
  <si>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</si>
  <si>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</si>
  <si>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</si>
  <si>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</si>
  <si>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</si>
  <si>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</si>
  <si>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</si>
  <si>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</si>
  <si>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</si>
  <si>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</si>
  <si>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</si>
  <si>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</si>
  <si>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</si>
  <si>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</si>
  <si>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</si>
  <si>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</si>
  <si>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</si>
  <si>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</si>
  <si>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</si>
  <si>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</si>
  <si>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</si>
  <si>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</si>
  <si>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</si>
  <si>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</si>
  <si>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</si>
  <si>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</si>
  <si>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</si>
  <si>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</si>
  <si>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</si>
  <si>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</si>
  <si>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</si>
  <si>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</si>
  <si>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</si>
  <si>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</si>
  <si>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</si>
  <si>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</si>
  <si>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</si>
  <si>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</si>
  <si>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</si>
  <si>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</si>
  <si>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</si>
  <si>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</si>
  <si>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</si>
  <si>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</si>
  <si>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</si>
  <si>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</si>
  <si>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</si>
  <si>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</si>
  <si>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</si>
  <si>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</si>
  <si>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</si>
  <si>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</si>
  <si>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</si>
  <si>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</si>
  <si>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</si>
  <si>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</si>
  <si>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</si>
  <si>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</si>
  <si>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</si>
  <si>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</si>
  <si>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</si>
  <si>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</si>
  <si>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</si>
  <si>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</si>
  <si>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</si>
  <si>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</si>
  <si>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</si>
  <si>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</si>
  <si>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</si>
  <si>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</si>
  <si>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</si>
  <si>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</si>
  <si>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</si>
  <si>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</si>
  <si>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</si>
  <si>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</si>
  <si>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</si>
  <si>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</si>
  <si>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</si>
  <si>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</si>
  <si>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</si>
  <si>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</si>
  <si>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</si>
  <si>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</si>
  <si>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</si>
  <si>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</si>
  <si>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</si>
  <si>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</si>
  <si>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</si>
  <si>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</si>
  <si>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</si>
  <si>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</si>
  <si>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</si>
  <si>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</si>
  <si>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</si>
  <si>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</si>
  <si>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</si>
  <si>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</si>
  <si>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</si>
  <si>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</si>
  <si>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</si>
  <si>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</si>
  <si>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</si>
  <si>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</si>
  <si>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</si>
  <si>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</si>
  <si>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</si>
  <si>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</si>
  <si>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</si>
  <si>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</si>
  <si>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</si>
  <si>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</si>
  <si>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</si>
  <si>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</si>
  <si>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</si>
  <si>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</si>
  <si>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</si>
  <si>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</si>
  <si>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</si>
  <si>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</si>
  <si>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</si>
  <si>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</si>
  <si>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</si>
  <si>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</si>
  <si>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</si>
  <si>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</si>
  <si>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</si>
  <si>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</si>
  <si>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</si>
  <si>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</si>
  <si>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</si>
  <si>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</si>
  <si>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</si>
  <si>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</si>
  <si>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</si>
  <si>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</si>
  <si>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</si>
  <si>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</si>
  <si>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</si>
  <si>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</si>
  <si>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</si>
  <si>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</si>
  <si>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</si>
  <si>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</si>
  <si>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</si>
  <si>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</si>
  <si>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</si>
  <si>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</si>
  <si>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</si>
  <si>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</si>
  <si>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</si>
  <si>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</si>
  <si>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</si>
  <si>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</si>
  <si>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</si>
  <si>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</si>
  <si>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</si>
  <si>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</si>
  <si>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</si>
  <si>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</si>
  <si>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</si>
  <si>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</si>
  <si>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</si>
  <si>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</si>
  <si>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</si>
  <si>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</si>
  <si>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</si>
  <si>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</si>
  <si>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</si>
  <si>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</si>
  <si>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</si>
  <si>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</si>
  <si>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</si>
  <si>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</si>
  <si>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</si>
  <si>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</si>
  <si>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</si>
  <si>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</si>
  <si>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</si>
  <si>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</si>
  <si>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</si>
  <si>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</si>
  <si>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</si>
  <si>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</si>
  <si>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</si>
  <si>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</si>
  <si>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</si>
  <si>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</si>
  <si>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</si>
  <si>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</si>
  <si>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</si>
  <si>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</si>
  <si>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</si>
  <si>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</si>
  <si>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</si>
  <si>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</si>
  <si>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</si>
  <si>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</si>
  <si>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</si>
  <si>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</si>
  <si>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</si>
  <si>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</si>
  <si>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</si>
  <si>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</si>
  <si>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</si>
  <si>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</si>
  <si>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</si>
  <si>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</si>
  <si>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</si>
  <si>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</si>
  <si>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</si>
  <si>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</si>
  <si>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</si>
  <si>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</si>
  <si>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</si>
  <si>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</si>
  <si>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</si>
  <si>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</si>
  <si>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</si>
  <si>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</si>
  <si>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</si>
  <si>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</si>
  <si>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</si>
  <si>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</si>
  <si>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</si>
  <si>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</si>
  <si>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</si>
  <si>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</si>
  <si>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</si>
  <si>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</si>
  <si>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</si>
  <si>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</si>
  <si>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</si>
  <si>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</si>
  <si>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</si>
  <si>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</si>
  <si>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</si>
  <si>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</si>
  <si>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</si>
  <si>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</si>
  <si>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</si>
  <si>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</si>
  <si>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</si>
  <si>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</si>
  <si>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</si>
  <si>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</si>
  <si>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</si>
  <si>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</si>
  <si>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</si>
  <si>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</si>
  <si>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</si>
  <si>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</si>
  <si>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</si>
  <si>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</si>
  <si>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</si>
  <si>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</si>
  <si>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</si>
  <si>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</si>
  <si>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</si>
  <si>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</si>
  <si>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</si>
  <si>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</si>
  <si>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</si>
  <si>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</si>
  <si>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</si>
  <si>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</si>
  <si>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</si>
  <si>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</si>
  <si>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</si>
  <si>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</si>
  <si>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</si>
  <si>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</si>
  <si>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</si>
  <si>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</si>
  <si>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</si>
  <si>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</si>
  <si>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</si>
  <si>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</si>
  <si>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</si>
  <si>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</si>
  <si>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</si>
  <si>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</si>
  <si>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</si>
  <si>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</si>
  <si>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</si>
  <si>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</si>
  <si>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</si>
  <si>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</si>
  <si>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</si>
  <si>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</si>
  <si>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</si>
  <si>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</si>
  <si>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</si>
  <si>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</si>
  <si>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</si>
  <si>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</si>
  <si>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</si>
  <si>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</si>
  <si>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</si>
  <si>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</si>
  <si>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</si>
  <si>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</si>
  <si>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</si>
  <si>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</si>
  <si>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</si>
  <si>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</si>
  <si>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</si>
  <si>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</si>
  <si>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</si>
  <si>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</si>
  <si>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</si>
  <si>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</si>
  <si>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</si>
  <si>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</si>
  <si>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</si>
  <si>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</si>
  <si>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</si>
  <si>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</si>
  <si>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</si>
  <si>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</si>
  <si>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</si>
  <si>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</si>
  <si>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</si>
  <si>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</si>
  <si>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</si>
  <si>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</si>
  <si>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</si>
  <si>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</si>
  <si>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</si>
  <si>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</si>
  <si>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</si>
  <si>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</si>
  <si>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</si>
  <si>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</si>
  <si>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</si>
  <si>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</si>
  <si>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</si>
  <si>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</si>
  <si>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</si>
  <si>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</si>
  <si>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</si>
  <si>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</si>
  <si>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</si>
  <si>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</si>
  <si>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</si>
  <si>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</si>
  <si>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</si>
  <si>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</si>
  <si>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</si>
  <si>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</si>
  <si>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</si>
  <si>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</si>
  <si>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</si>
  <si>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</si>
  <si>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</si>
  <si>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</si>
  <si>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</si>
  <si>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</si>
  <si>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</si>
  <si>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</si>
  <si>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</si>
  <si>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</si>
  <si>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</si>
  <si>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</si>
  <si>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</si>
  <si>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</si>
  <si>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</si>
  <si>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</si>
  <si>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</si>
  <si>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</si>
  <si>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</si>
  <si>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</si>
  <si>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</si>
  <si>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</si>
  <si>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</si>
  <si>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</si>
  <si>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</si>
  <si>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</si>
  <si>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</si>
  <si>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</si>
  <si>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</si>
  <si>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</si>
  <si>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</si>
  <si>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</si>
  <si>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</si>
  <si>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</si>
  <si>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</si>
  <si>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</si>
  <si>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</si>
  <si>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</si>
  <si>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</si>
  <si>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</si>
  <si>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</si>
  <si>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</si>
  <si>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</si>
  <si>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</si>
  <si>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</si>
  <si>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</si>
  <si>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</si>
  <si>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</si>
  <si>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</si>
  <si>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</si>
  <si>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</si>
  <si>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</si>
  <si>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</si>
  <si>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</si>
  <si>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</si>
  <si>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</si>
  <si>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</si>
  <si>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</si>
  <si>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</si>
  <si>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</si>
  <si>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</si>
  <si>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</si>
  <si>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</si>
  <si>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</si>
  <si>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</si>
  <si>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</si>
  <si>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</si>
  <si>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</si>
  <si>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</si>
  <si>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</si>
  <si>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</si>
  <si>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</si>
  <si>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</si>
  <si>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</si>
  <si>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</si>
  <si>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</si>
  <si>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</si>
  <si>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</si>
  <si>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</si>
  <si>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</si>
  <si>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</si>
  <si>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</si>
  <si>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</si>
  <si>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</si>
  <si>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</si>
  <si>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</si>
  <si>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</si>
  <si>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</si>
  <si>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</si>
  <si>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</si>
  <si>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</si>
  <si>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</si>
  <si>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</si>
  <si>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</si>
  <si>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</si>
  <si>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</si>
  <si>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</si>
  <si>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</si>
  <si>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</si>
  <si>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</si>
  <si>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</si>
  <si>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</si>
  <si>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</si>
  <si>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</si>
  <si>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</si>
  <si>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</si>
  <si>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</si>
  <si>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</si>
  <si>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</si>
  <si>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</si>
  <si>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</si>
  <si>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</si>
  <si>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</si>
  <si>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</si>
  <si>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</si>
  <si>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</si>
  <si>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</si>
  <si>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</si>
  <si>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</si>
  <si>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</si>
  <si>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</si>
  <si>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</si>
  <si>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</si>
  <si>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</si>
  <si>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</si>
  <si>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</si>
  <si>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</si>
  <si>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</si>
  <si>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</si>
  <si>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</si>
  <si>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</si>
  <si>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</si>
  <si>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</si>
  <si>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</si>
  <si>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</si>
  <si>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</si>
  <si>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</si>
  <si>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</si>
  <si>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</si>
  <si>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</si>
  <si>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</si>
  <si>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</si>
  <si>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</si>
  <si>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</si>
  <si>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</si>
  <si>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</si>
  <si>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</si>
  <si>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</si>
  <si>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</si>
  <si>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</si>
  <si>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</si>
  <si>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</si>
  <si>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</si>
  <si>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</si>
  <si>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</si>
  <si>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</si>
  <si>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</si>
  <si>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</si>
  <si>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</si>
  <si>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</si>
  <si>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</si>
  <si>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</si>
  <si>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</si>
  <si>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</si>
  <si>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</si>
  <si>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</si>
  <si>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</si>
  <si>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</si>
  <si>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</si>
  <si>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</si>
  <si>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</si>
  <si>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</si>
  <si>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</si>
  <si>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</si>
  <si>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</si>
  <si>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</si>
  <si>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</si>
  <si>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</si>
  <si>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</si>
  <si>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</si>
  <si>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</si>
  <si>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</si>
  <si>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</si>
  <si>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</si>
  <si>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</si>
  <si>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</si>
  <si>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</si>
  <si>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</si>
  <si>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</si>
  <si>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</si>
  <si>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</si>
  <si>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</si>
  <si>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</si>
  <si>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</si>
  <si>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</si>
  <si>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</si>
  <si>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</si>
  <si>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</si>
  <si>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</si>
  <si>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</si>
  <si>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</si>
  <si>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</si>
  <si>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</si>
  <si>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</si>
  <si>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</si>
  <si>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</si>
  <si>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</si>
  <si>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</si>
  <si>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</si>
  <si>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</si>
  <si>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</si>
  <si>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</si>
  <si>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</si>
  <si>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</si>
  <si>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</si>
  <si>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</si>
  <si>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</si>
  <si>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</si>
  <si>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</si>
  <si>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</si>
  <si>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</si>
  <si>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</si>
  <si>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</si>
  <si>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</si>
  <si>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</si>
  <si>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</si>
  <si>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</si>
  <si>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</si>
  <si>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</si>
  <si>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</si>
  <si>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</si>
  <si>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</si>
  <si>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</si>
  <si>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</si>
  <si>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</si>
  <si>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</si>
  <si>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</si>
  <si>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</si>
  <si>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</si>
  <si>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</si>
  <si>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</si>
  <si>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</si>
  <si>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</si>
  <si>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</si>
  <si>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</si>
  <si>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</si>
  <si>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</si>
  <si>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</si>
  <si>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</si>
  <si>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</si>
  <si>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</si>
  <si>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</si>
  <si>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</si>
  <si>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</si>
  <si>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</si>
  <si>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</si>
  <si>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</si>
  <si>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</si>
  <si>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</si>
  <si>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</si>
  <si>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</si>
  <si>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</si>
  <si>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</si>
  <si>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</si>
  <si>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</si>
  <si>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</si>
  <si>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</si>
  <si>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</si>
  <si>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</si>
  <si>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</si>
  <si>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</si>
  <si>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</si>
  <si>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</si>
  <si>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</si>
  <si>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</si>
  <si>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</si>
  <si>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</si>
  <si>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</si>
  <si>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</si>
  <si>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</si>
  <si>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</si>
  <si>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</si>
  <si>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</si>
  <si>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</si>
  <si>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</si>
  <si>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</si>
  <si>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</si>
  <si>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</si>
  <si>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</si>
  <si>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</si>
  <si>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</si>
  <si>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</si>
  <si>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</si>
  <si>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</si>
  <si>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</si>
  <si>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</si>
  <si>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</si>
  <si>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</si>
  <si>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</si>
  <si>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</si>
  <si>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</si>
  <si>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</si>
  <si>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</si>
  <si>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</si>
  <si>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</si>
  <si>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</si>
  <si>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</si>
  <si>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</si>
  <si>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</si>
  <si>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</si>
  <si>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</si>
  <si>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</si>
  <si>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</si>
  <si>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</si>
  <si>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</si>
  <si>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</si>
  <si>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</si>
  <si>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</si>
  <si>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</si>
  <si>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</si>
  <si>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</si>
  <si>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</si>
  <si>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</si>
  <si>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</si>
  <si>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</si>
  <si>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</si>
  <si>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</si>
  <si>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</si>
  <si>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</si>
  <si>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</si>
  <si>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</si>
  <si>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</si>
  <si>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</si>
  <si>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</si>
  <si>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</si>
  <si>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</si>
  <si>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</si>
  <si>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</si>
  <si>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</si>
  <si>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</si>
  <si>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</si>
  <si>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</si>
  <si>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</si>
  <si>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</si>
  <si>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</si>
  <si>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</si>
  <si>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</si>
  <si>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</si>
  <si>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</si>
  <si>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</si>
  <si>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</si>
  <si>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</si>
  <si>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</si>
  <si>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</si>
  <si>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</si>
  <si>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</si>
  <si>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</si>
  <si>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</si>
  <si>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</si>
  <si>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</si>
  <si>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</si>
  <si>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</si>
  <si>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</si>
  <si>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</si>
  <si>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</si>
  <si>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</si>
  <si>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</si>
  <si>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</si>
  <si>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</si>
  <si>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</si>
  <si>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</si>
  <si>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</si>
  <si>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</si>
  <si>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</si>
  <si>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</si>
  <si>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</si>
  <si>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</si>
  <si>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</si>
  <si>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</si>
  <si>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</si>
  <si>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</si>
  <si>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</si>
  <si>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</si>
  <si>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</si>
  <si>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</si>
  <si>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</si>
  <si>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</si>
  <si>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</si>
  <si>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</si>
  <si>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</si>
  <si>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</si>
  <si>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</si>
  <si>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</si>
  <si>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</si>
  <si>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</si>
  <si>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</si>
  <si>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</si>
  <si>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</si>
  <si>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</si>
  <si>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</si>
  <si>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</si>
  <si>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</si>
  <si>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</si>
  <si>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</si>
  <si>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</si>
  <si>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</si>
  <si>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</si>
  <si>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</si>
  <si>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</si>
  <si>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</si>
  <si>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</si>
  <si>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</si>
  <si>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</si>
  <si>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</si>
  <si>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</si>
  <si>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</si>
  <si>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</si>
  <si>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</si>
  <si>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</si>
  <si>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</si>
  <si>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</si>
  <si>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</si>
  <si>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</si>
  <si>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</si>
  <si>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</si>
  <si>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</si>
  <si>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</si>
  <si>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</si>
  <si>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</si>
  <si>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</si>
  <si>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</si>
  <si>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</si>
  <si>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</si>
  <si>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</si>
  <si>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</si>
  <si>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</si>
  <si>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</si>
  <si>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</si>
  <si>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</si>
  <si>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</si>
  <si>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</si>
  <si>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</si>
  <si>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</si>
  <si>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</si>
  <si>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</si>
  <si>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</si>
  <si>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</si>
  <si>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</si>
  <si>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</si>
  <si>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</si>
  <si>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</si>
  <si>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</si>
  <si>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</si>
  <si>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</si>
  <si>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</si>
  <si>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</si>
  <si>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</si>
  <si>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</si>
  <si>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</si>
  <si>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</si>
  <si>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</si>
  <si>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</si>
  <si>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</si>
  <si>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</si>
  <si>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</si>
  <si>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</si>
  <si>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</si>
  <si>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</si>
  <si>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</si>
  <si>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</si>
  <si>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</si>
  <si>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</si>
  <si>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</si>
  <si>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</si>
  <si>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</si>
  <si>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</si>
  <si>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</si>
  <si>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</si>
  <si>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</si>
  <si>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</si>
  <si>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</si>
  <si>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</si>
  <si>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</si>
  <si>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</si>
  <si>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</si>
  <si>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</si>
  <si>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</si>
  <si>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</si>
  <si>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</si>
  <si>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</si>
  <si>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</si>
  <si>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</si>
  <si>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</si>
  <si>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</si>
  <si>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</si>
  <si>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</si>
  <si>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</si>
  <si>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</si>
  <si>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</si>
  <si>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</si>
  <si>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</si>
  <si>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</si>
  <si>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</si>
  <si>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</si>
  <si>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</si>
  <si>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</si>
  <si>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</si>
  <si>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</si>
  <si>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</si>
  <si>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</si>
  <si>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</si>
  <si>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</si>
  <si>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</si>
  <si>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</si>
  <si>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</si>
  <si>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</si>
  <si>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</si>
  <si>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</si>
  <si>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</si>
  <si>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</si>
  <si>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</si>
  <si>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</si>
  <si>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</si>
  <si>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</si>
  <si>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</si>
  <si>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</si>
  <si>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</si>
  <si>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</si>
  <si>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</si>
  <si>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</si>
  <si>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</si>
  <si>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</si>
  <si>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</si>
  <si>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</si>
  <si>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</si>
  <si>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</si>
  <si>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</si>
  <si>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</si>
  <si>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</si>
  <si>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</si>
  <si>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</si>
  <si>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</si>
  <si>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</si>
  <si>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</si>
  <si>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</si>
  <si>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</si>
  <si>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</si>
  <si>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</si>
  <si>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</si>
  <si>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</si>
  <si>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</si>
  <si>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</si>
  <si>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</si>
  <si>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</si>
  <si>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</si>
  <si>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</si>
  <si>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</si>
  <si>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</si>
  <si>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</si>
  <si>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</si>
  <si>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</si>
  <si>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</si>
  <si>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</si>
  <si>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</si>
  <si>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</si>
  <si>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</si>
  <si>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</si>
  <si>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</si>
  <si>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</si>
  <si>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</si>
  <si>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</si>
  <si>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</si>
  <si>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</si>
  <si>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</si>
  <si>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</si>
  <si>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</si>
  <si>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</si>
  <si>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</si>
  <si>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</si>
  <si>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</si>
  <si>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</si>
  <si>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</si>
  <si>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</si>
  <si>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</si>
  <si>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</si>
  <si>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</si>
  <si>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</si>
  <si>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</si>
  <si>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</si>
  <si>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</si>
  <si>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</si>
  <si>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</si>
  <si>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</si>
  <si>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</si>
  <si>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</si>
  <si>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</si>
  <si>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</si>
  <si>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</si>
  <si>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</si>
  <si>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</si>
  <si>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</si>
  <si>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</si>
  <si>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</si>
  <si>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</si>
  <si>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</si>
  <si>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</si>
  <si>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</si>
  <si>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</si>
  <si>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</si>
  <si>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</si>
  <si>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</si>
  <si>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</si>
  <si>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</si>
  <si>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</si>
  <si>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</si>
  <si>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</si>
  <si>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</si>
  <si>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</si>
  <si>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</si>
  <si>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</si>
  <si>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</si>
  <si>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</si>
  <si>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</si>
  <si>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</si>
  <si>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</si>
  <si>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</si>
  <si>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</si>
  <si>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</si>
  <si>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</si>
  <si>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</si>
  <si>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</si>
  <si>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</si>
  <si>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</si>
  <si>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</si>
  <si>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</si>
  <si>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</si>
  <si>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</si>
  <si>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</si>
  <si>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</si>
  <si>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</si>
  <si>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</si>
  <si>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</si>
  <si>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</si>
  <si>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</si>
  <si>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</si>
  <si>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</si>
  <si>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</si>
  <si>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</si>
  <si>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</si>
  <si>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</si>
  <si>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</si>
  <si>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</si>
  <si>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</si>
  <si>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</si>
  <si>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</si>
  <si>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</si>
  <si>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</si>
  <si>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</si>
  <si>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</si>
  <si>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</si>
  <si>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</si>
  <si>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</si>
  <si>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</si>
  <si>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</si>
  <si>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</si>
  <si>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</si>
  <si>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</si>
  <si>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</si>
  <si>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</si>
  <si>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</si>
  <si>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</si>
  <si>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</si>
  <si>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</si>
  <si>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</si>
  <si>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</si>
  <si>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</si>
  <si>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</si>
  <si>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</si>
  <si>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</si>
  <si>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</si>
  <si>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</si>
  <si>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</si>
  <si>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</si>
  <si>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</si>
  <si>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</si>
  <si>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</si>
  <si>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</si>
  <si>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</si>
  <si>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</si>
  <si>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</si>
  <si>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</si>
  <si>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</si>
  <si>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</si>
  <si>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</si>
  <si>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</si>
  <si>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</si>
  <si>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</si>
  <si>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</si>
  <si>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</si>
  <si>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</si>
  <si>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</si>
  <si>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</si>
  <si>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</si>
  <si>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</si>
  <si>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</si>
  <si>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</si>
  <si>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</si>
  <si>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</si>
  <si>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</si>
  <si>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</si>
  <si>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</si>
  <si>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</si>
  <si>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</si>
  <si>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</si>
  <si>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</si>
  <si>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</si>
  <si>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</si>
  <si>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</si>
  <si>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</si>
  <si>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</si>
  <si>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</si>
  <si>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</si>
  <si>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</si>
  <si>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</si>
  <si>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</si>
  <si>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</si>
  <si>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</si>
  <si>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</si>
  <si>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</si>
  <si>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</si>
  <si>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</si>
  <si>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</si>
  <si>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</si>
  <si>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</si>
  <si>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</si>
  <si>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</si>
  <si>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</si>
  <si>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</si>
  <si>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</si>
  <si>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</si>
  <si>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</si>
  <si>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</si>
  <si>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</si>
  <si>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</si>
  <si>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</si>
  <si>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</si>
  <si>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</si>
  <si>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</si>
  <si>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</si>
  <si>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</si>
  <si>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</si>
  <si>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</si>
  <si>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</si>
  <si>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</si>
  <si>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</si>
  <si>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</si>
  <si>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</si>
  <si>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</si>
  <si>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</si>
  <si>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</si>
  <si>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</si>
  <si>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</si>
  <si>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</si>
  <si>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</si>
  <si>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</si>
  <si>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</si>
  <si>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</si>
  <si>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</si>
  <si>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</si>
  <si>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</si>
  <si>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</si>
  <si>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</si>
  <si>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</si>
  <si>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</si>
  <si>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</si>
  <si>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</si>
  <si>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</si>
  <si>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</si>
  <si>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</si>
  <si>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</si>
  <si>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</si>
  <si>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</si>
  <si>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</si>
  <si>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</si>
  <si>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</si>
  <si>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</si>
  <si>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</si>
  <si>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</si>
  <si>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</si>
  <si>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</si>
  <si>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</si>
  <si>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</si>
  <si>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</si>
  <si>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</si>
  <si>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</si>
  <si>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</si>
  <si>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</si>
  <si>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</si>
  <si>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</si>
  <si>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</si>
  <si>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</si>
  <si>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</si>
  <si>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</si>
  <si>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</si>
  <si>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</si>
  <si>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</si>
  <si>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</si>
  <si>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</si>
  <si>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</si>
  <si>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</si>
  <si>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</si>
  <si>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</si>
  <si>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</si>
  <si>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</si>
  <si>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</si>
  <si>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</si>
  <si>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</si>
  <si>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</si>
  <si>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</si>
  <si>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</si>
  <si>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</si>
  <si>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</si>
  <si>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</si>
  <si>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</si>
  <si>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</si>
  <si>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</si>
  <si>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</si>
  <si>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</si>
  <si>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</si>
  <si>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</si>
  <si>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</si>
  <si>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</si>
  <si>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</si>
  <si>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</si>
  <si>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</si>
  <si>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</si>
  <si>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</si>
  <si>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</si>
  <si>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</si>
  <si>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</si>
  <si>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</si>
  <si>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</si>
  <si>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</si>
  <si>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</si>
  <si>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</si>
  <si>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</si>
  <si>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</si>
  <si>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</si>
  <si>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</si>
  <si>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</si>
  <si>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</si>
  <si>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</si>
  <si>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</si>
  <si>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</si>
  <si>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</si>
  <si>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</si>
  <si>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</si>
  <si>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</si>
  <si>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</si>
  <si>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</si>
  <si>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</si>
  <si>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</si>
  <si>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</si>
  <si>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</si>
  <si>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</si>
  <si>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</si>
  <si>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</si>
  <si>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</si>
  <si>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</si>
  <si>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</si>
  <si>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</si>
  <si>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</si>
  <si>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</si>
  <si>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</si>
  <si>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</si>
  <si>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</si>
  <si>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</si>
  <si>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</si>
  <si>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</si>
  <si>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</si>
  <si>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</si>
  <si>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</si>
  <si>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</si>
  <si>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</si>
  <si>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</si>
  <si>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</si>
  <si>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</si>
  <si>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</si>
  <si>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</si>
  <si>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</si>
  <si>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</si>
  <si>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</si>
  <si>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</si>
  <si>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</si>
  <si>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</si>
  <si>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</si>
  <si>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</si>
  <si>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</si>
  <si>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</si>
  <si>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</si>
  <si>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</si>
  <si>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</si>
  <si>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</si>
  <si>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</si>
  <si>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</si>
  <si>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</si>
  <si>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</si>
  <si>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</si>
  <si>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</si>
  <si>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</si>
  <si>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</si>
  <si>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</si>
  <si>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</si>
  <si>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</si>
  <si>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</si>
  <si>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</si>
  <si>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</si>
  <si>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</si>
  <si>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</si>
  <si>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</si>
  <si>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</si>
  <si>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</si>
  <si>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</si>
  <si>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</si>
  <si>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</si>
  <si>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</si>
  <si>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</si>
  <si>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</si>
  <si>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</si>
  <si>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</si>
  <si>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</si>
  <si>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</si>
  <si>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</si>
  <si>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</si>
  <si>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</si>
  <si>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</si>
  <si>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</si>
  <si>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</si>
  <si>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</si>
  <si>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</si>
  <si>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</si>
  <si>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</si>
  <si>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</si>
  <si>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</si>
  <si>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</si>
  <si>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</si>
  <si>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</si>
  <si>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</si>
  <si>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</si>
  <si>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</si>
  <si>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</si>
  <si>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</si>
  <si>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</si>
  <si>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</si>
  <si>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</si>
  <si>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</si>
  <si>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</si>
  <si>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</si>
  <si>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</si>
  <si>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</si>
  <si>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</si>
  <si>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</si>
  <si>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</si>
  <si>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</si>
  <si>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</si>
  <si>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</si>
  <si>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</si>
  <si>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</si>
  <si>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</si>
  <si>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</si>
  <si>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</si>
  <si>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</si>
  <si>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</si>
  <si>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</si>
  <si>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</si>
  <si>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</si>
  <si>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</si>
  <si>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</si>
  <si>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</si>
  <si>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</si>
  <si>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</si>
  <si>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</si>
  <si>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</si>
  <si>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</si>
  <si>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</si>
  <si>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</si>
  <si>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</si>
  <si>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</si>
  <si>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</si>
  <si>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</si>
  <si>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</si>
  <si>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</si>
  <si>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</si>
  <si>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</si>
  <si>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</si>
  <si>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</si>
  <si>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</si>
  <si>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</si>
  <si>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</si>
  <si>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</si>
  <si>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</si>
  <si>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</si>
  <si>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</si>
  <si>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</si>
  <si>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</si>
  <si>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</si>
  <si>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</si>
  <si>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</si>
  <si>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</si>
  <si>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</si>
  <si>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</si>
  <si>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</si>
  <si>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</si>
  <si>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</si>
  <si>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</si>
  <si>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</si>
  <si>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</si>
  <si>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</si>
  <si>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</si>
  <si>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</si>
  <si>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</si>
  <si>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</si>
  <si>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</si>
  <si>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</si>
  <si>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</si>
  <si>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</si>
  <si>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</si>
  <si>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</si>
  <si>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</si>
  <si>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</si>
  <si>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</si>
  <si>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</si>
  <si>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</si>
  <si>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</si>
  <si>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</si>
  <si>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</si>
  <si>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</si>
  <si>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</si>
  <si>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</si>
  <si>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</si>
  <si>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</si>
  <si>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</si>
  <si>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</si>
  <si>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</si>
  <si>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</si>
  <si>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</si>
  <si>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</si>
  <si>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</si>
  <si>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</si>
  <si>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</si>
  <si>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</si>
  <si>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</si>
  <si>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</si>
  <si>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</si>
  <si>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</si>
  <si>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</si>
  <si>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</si>
  <si>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</si>
  <si>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</si>
  <si>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</si>
  <si>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</si>
  <si>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</si>
  <si>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</si>
  <si>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</si>
  <si>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</si>
  <si>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</si>
  <si>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</si>
  <si>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</si>
  <si>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</si>
  <si>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</si>
  <si>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</si>
  <si>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</si>
  <si>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</si>
  <si>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</si>
  <si>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</si>
  <si>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</si>
  <si>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</si>
  <si>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</si>
  <si>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</si>
  <si>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</si>
  <si>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</si>
  <si>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</si>
  <si>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</si>
  <si>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</si>
  <si>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</si>
  <si>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</si>
  <si>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</si>
  <si>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</si>
  <si>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</si>
  <si>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</si>
  <si>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</si>
  <si>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</si>
  <si>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</si>
  <si>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</si>
  <si>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</si>
  <si>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</si>
  <si>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</si>
  <si>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</si>
  <si>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</si>
  <si>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</si>
  <si>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</si>
  <si>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</si>
  <si>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</si>
  <si>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</si>
  <si>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</si>
  <si>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</si>
  <si>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</si>
  <si>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</si>
  <si>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</si>
  <si>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</si>
  <si>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</si>
  <si>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</si>
  <si>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</si>
  <si>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</si>
  <si>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</si>
  <si>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</si>
  <si>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</si>
  <si>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</si>
  <si>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</si>
  <si>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</si>
  <si>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</si>
  <si>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</si>
  <si>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</si>
  <si>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</si>
  <si>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</si>
  <si>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</si>
  <si>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</si>
  <si>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</si>
  <si>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</si>
  <si>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</si>
  <si>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</si>
  <si>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</si>
  <si>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</si>
  <si>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</si>
  <si>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</si>
  <si>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</si>
  <si>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</si>
  <si>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</si>
  <si>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</si>
  <si>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</si>
  <si>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</si>
  <si>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</si>
  <si>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</si>
  <si>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</si>
  <si>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</si>
  <si>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</si>
  <si>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</si>
  <si>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</si>
  <si>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</si>
  <si>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</si>
  <si>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</si>
  <si>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</si>
  <si>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</si>
  <si>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</si>
  <si>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</si>
  <si>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</si>
  <si>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</si>
  <si>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</si>
  <si>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</si>
  <si>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</si>
  <si>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</si>
  <si>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</si>
  <si>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</si>
  <si>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</si>
  <si>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</si>
  <si>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</si>
  <si>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</si>
  <si>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</si>
  <si>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</si>
  <si>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</si>
  <si>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</si>
  <si>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</si>
  <si>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</si>
  <si>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</si>
  <si>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</si>
  <si>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</si>
  <si>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</si>
  <si>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</si>
  <si>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</si>
  <si>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</si>
  <si>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</si>
  <si>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</si>
  <si>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</si>
  <si>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</si>
  <si>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</si>
  <si>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</si>
  <si>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</si>
  <si>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</si>
  <si>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</si>
  <si>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</si>
  <si>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</si>
  <si>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</si>
  <si>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</si>
  <si>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</si>
  <si>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</si>
  <si>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</si>
  <si>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</si>
  <si>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</si>
  <si>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</si>
  <si>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</si>
  <si>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</si>
  <si>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</si>
  <si>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</si>
  <si>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</si>
  <si>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</si>
  <si>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</si>
  <si>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</si>
  <si>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</si>
  <si>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</si>
  <si>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</si>
  <si>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</si>
  <si>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</si>
  <si>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</si>
  <si>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</si>
  <si>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</si>
  <si>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</si>
  <si>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</si>
  <si>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</si>
  <si>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</si>
  <si>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</si>
  <si>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</si>
  <si>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</si>
  <si>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</si>
  <si>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</si>
  <si>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</si>
  <si>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</si>
  <si>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</si>
  <si>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</si>
  <si>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</si>
  <si>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</si>
  <si>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</si>
  <si>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</si>
  <si>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</si>
  <si>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</si>
  <si>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</si>
  <si>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</si>
  <si>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</si>
  <si>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</si>
  <si>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</si>
  <si>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</si>
  <si>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</si>
  <si>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</si>
  <si>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</si>
  <si>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</si>
  <si>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</si>
  <si>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</si>
  <si>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</si>
  <si>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</si>
  <si>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</si>
  <si>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</si>
  <si>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</si>
  <si>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</si>
  <si>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</si>
  <si>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</si>
  <si>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</si>
  <si>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</si>
  <si>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</si>
  <si>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</si>
  <si>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</si>
  <si>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</si>
  <si>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</si>
  <si>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</si>
  <si>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</si>
  <si>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</si>
  <si>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</si>
  <si>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</si>
  <si>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</si>
  <si>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</si>
  <si>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</si>
  <si>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</si>
  <si>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</si>
  <si>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</si>
  <si>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</si>
  <si>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</si>
  <si>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</si>
  <si>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</si>
  <si>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</si>
  <si>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</si>
  <si>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</si>
  <si>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</si>
  <si>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</si>
  <si>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</si>
  <si>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</si>
  <si>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</si>
  <si>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</si>
  <si>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</si>
  <si>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</si>
  <si>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</si>
  <si>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</si>
  <si>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</si>
  <si>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</si>
  <si>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</si>
  <si>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</si>
  <si>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</si>
  <si>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</si>
  <si>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</si>
  <si>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</si>
  <si>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</si>
  <si>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</si>
  <si>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</si>
  <si>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</si>
  <si>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</si>
  <si>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</si>
  <si>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</si>
  <si>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</si>
  <si>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</si>
  <si>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</si>
  <si>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</si>
  <si>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</si>
  <si>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</si>
  <si>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</si>
  <si>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</si>
  <si>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</si>
  <si>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</si>
  <si>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</si>
  <si>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</si>
  <si>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</si>
  <si>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</si>
  <si>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</si>
  <si>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</si>
  <si>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</si>
  <si>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</si>
  <si>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</si>
  <si>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</si>
  <si>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</si>
  <si>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</si>
  <si>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</si>
  <si>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</si>
  <si>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</si>
  <si>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</si>
  <si>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</si>
  <si>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</si>
  <si>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</si>
  <si>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</si>
  <si>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</si>
  <si>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</si>
  <si>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</si>
  <si>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</si>
  <si>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</si>
  <si>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</si>
  <si>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</si>
  <si>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</si>
  <si>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</si>
  <si>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</si>
  <si>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</si>
  <si>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</si>
  <si>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</si>
  <si>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</si>
  <si>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</si>
  <si>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</si>
  <si>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</si>
  <si>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</si>
  <si>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</si>
  <si>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</si>
  <si>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</si>
  <si>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</si>
  <si>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</si>
  <si>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</si>
  <si>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</si>
  <si>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</si>
  <si>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</si>
  <si>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</si>
  <si>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</si>
  <si>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</si>
  <si>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</si>
  <si>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</si>
  <si>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</si>
  <si>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</si>
  <si>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</si>
  <si>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</si>
  <si>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</si>
  <si>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</si>
  <si>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</si>
  <si>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</si>
  <si>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</si>
  <si>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</si>
  <si>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</si>
  <si>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</si>
  <si>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</si>
  <si>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</si>
  <si>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</si>
  <si>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</si>
  <si>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</si>
  <si>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</si>
  <si>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</si>
  <si>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</si>
  <si>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</si>
  <si>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</si>
  <si>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</si>
  <si>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</si>
  <si>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</si>
  <si>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</si>
  <si>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</si>
  <si>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</si>
  <si>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</si>
  <si>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</si>
  <si>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</si>
  <si>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</si>
  <si>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</si>
  <si>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</si>
  <si>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</si>
  <si>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</si>
  <si>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</si>
  <si>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</si>
  <si>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</si>
  <si>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</si>
  <si>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</si>
  <si>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</si>
  <si>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</si>
  <si>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</si>
  <si>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</si>
  <si>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</si>
  <si>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</si>
  <si>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</si>
  <si>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</si>
  <si>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</si>
  <si>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</si>
  <si>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</si>
  <si>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</si>
  <si>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</si>
  <si>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</si>
  <si>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</si>
  <si>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</si>
  <si>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</si>
  <si>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</si>
  <si>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</si>
  <si>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</si>
  <si>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</si>
  <si>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</si>
  <si>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</si>
  <si>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</si>
  <si>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</si>
  <si>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</si>
  <si>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</si>
  <si>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</si>
  <si>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</si>
  <si>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</si>
  <si>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</si>
  <si>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</si>
  <si>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</si>
  <si>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</si>
  <si>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</si>
  <si>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</si>
  <si>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</si>
  <si>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</si>
  <si>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</si>
  <si>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</si>
  <si>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</si>
  <si>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</si>
  <si>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</si>
  <si>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</si>
  <si>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</si>
  <si>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</si>
  <si>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</si>
  <si>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</si>
  <si>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</si>
  <si>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</si>
  <si>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</si>
  <si>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</si>
  <si>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</si>
  <si>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</si>
  <si>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</si>
  <si>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</si>
  <si>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</si>
  <si>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</si>
  <si>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</si>
  <si>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</si>
  <si>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</si>
  <si>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</si>
  <si>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</si>
  <si>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</si>
  <si>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</si>
  <si>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</si>
  <si>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</si>
  <si>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</si>
  <si>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</si>
  <si>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</si>
  <si>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</si>
  <si>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</si>
  <si>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</si>
  <si>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</si>
  <si>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</si>
  <si>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</si>
  <si>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</si>
  <si>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</si>
  <si>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</si>
  <si>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</si>
  <si>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</si>
  <si>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</si>
  <si>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</si>
  <si>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</si>
  <si>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</si>
  <si>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</si>
  <si>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</si>
  <si>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</si>
  <si>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</si>
  <si>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</si>
  <si>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</si>
  <si>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</si>
  <si>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</si>
  <si>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</si>
  <si>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</si>
  <si>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</si>
  <si>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</si>
  <si>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</si>
  <si>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</si>
  <si>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</si>
  <si>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</si>
  <si>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</si>
  <si>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</si>
  <si>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</si>
  <si>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</si>
  <si>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</si>
  <si>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</si>
  <si>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</si>
  <si>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</si>
  <si>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</si>
  <si>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</si>
  <si>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</si>
  <si>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</si>
  <si>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</si>
  <si>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</si>
  <si>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</si>
  <si>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</si>
  <si>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</si>
  <si>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</si>
  <si>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</si>
  <si>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</si>
  <si>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</si>
  <si>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</si>
  <si>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</si>
  <si>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</si>
  <si>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</si>
  <si>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</si>
  <si>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</si>
  <si>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</si>
  <si>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</si>
  <si>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</si>
  <si>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</si>
  <si>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</si>
  <si>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</si>
  <si>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</si>
  <si>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</si>
  <si>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</si>
  <si>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</si>
  <si>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</si>
  <si>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</si>
  <si>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</si>
  <si>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</si>
  <si>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</si>
  <si>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</si>
  <si>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</si>
  <si>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</si>
  <si>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</si>
  <si>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</si>
  <si>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</si>
  <si>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</si>
  <si>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</si>
  <si>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</si>
  <si>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</si>
  <si>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</si>
  <si>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</si>
  <si>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</si>
  <si>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</si>
  <si>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</si>
  <si>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</si>
  <si>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</si>
  <si>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</si>
  <si>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</si>
  <si>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</si>
  <si>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</si>
  <si>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</si>
  <si>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</si>
  <si>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</si>
  <si>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</si>
  <si>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</si>
  <si>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</si>
  <si>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</si>
  <si>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</si>
  <si>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</si>
  <si>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</si>
  <si>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</si>
  <si>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</si>
  <si>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</si>
  <si>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</si>
  <si>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</si>
  <si>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</si>
  <si>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</si>
  <si>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</si>
  <si>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</si>
  <si>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</si>
  <si>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</si>
  <si>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</si>
  <si>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</si>
  <si>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</si>
  <si>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</si>
  <si>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</si>
  <si>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</si>
  <si>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</si>
  <si>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</si>
  <si>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</si>
  <si>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</si>
  <si>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</si>
  <si>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</si>
  <si>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</si>
  <si>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</si>
  <si>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</si>
  <si>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</si>
  <si>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</si>
  <si>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</si>
  <si>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</si>
  <si>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</si>
  <si>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</si>
  <si>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</si>
  <si>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</si>
  <si>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</si>
  <si>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</si>
  <si>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</si>
  <si>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</si>
  <si>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</si>
  <si>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</si>
  <si>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</si>
  <si>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</si>
  <si>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</si>
  <si>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</si>
  <si>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</si>
  <si>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</si>
  <si>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</si>
  <si>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</si>
  <si>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</si>
  <si>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</si>
  <si>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</si>
  <si>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</si>
  <si>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</si>
  <si>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</si>
  <si>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</si>
  <si>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</si>
  <si>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</si>
  <si>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</si>
  <si>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</si>
  <si>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</si>
  <si>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</si>
  <si>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</si>
  <si>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</si>
  <si>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</si>
  <si>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</si>
  <si>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</si>
  <si>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</si>
  <si>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</si>
  <si>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</si>
  <si>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</si>
  <si>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</si>
  <si>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</si>
  <si>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</si>
  <si>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</si>
  <si>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</si>
  <si>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</si>
  <si>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</si>
  <si>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</si>
  <si>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</si>
  <si>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</si>
  <si>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</si>
  <si>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</si>
  <si>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</si>
  <si>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</si>
  <si>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</si>
  <si>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</si>
  <si>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</si>
  <si>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</si>
  <si>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</si>
  <si>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</si>
  <si>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</si>
  <si>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</si>
  <si>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</si>
  <si>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</si>
  <si>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</si>
  <si>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</si>
  <si>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</si>
  <si>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</si>
  <si>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</si>
  <si>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</si>
  <si>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</si>
  <si>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</si>
  <si>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</si>
  <si>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</si>
  <si>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</si>
  <si>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</si>
  <si>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</si>
  <si>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</si>
  <si>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</si>
  <si>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</si>
  <si>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</si>
  <si>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</si>
  <si>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</si>
  <si>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</si>
  <si>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</si>
  <si>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</si>
  <si>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</si>
  <si>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</si>
  <si>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</si>
  <si>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</si>
  <si>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</si>
  <si>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</si>
  <si>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</si>
  <si>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</si>
  <si>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</si>
  <si>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</si>
  <si>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</si>
  <si>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</si>
  <si>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</si>
  <si>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</si>
  <si>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</si>
  <si>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</si>
  <si>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</si>
  <si>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</si>
  <si>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</si>
  <si>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</si>
  <si>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</si>
  <si>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</si>
  <si>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</si>
  <si>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</si>
  <si>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</si>
  <si>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</si>
  <si>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</si>
  <si>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</si>
  <si>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</si>
  <si>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</si>
  <si>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</si>
  <si>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</si>
  <si>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</si>
  <si>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</si>
  <si>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</si>
  <si>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</si>
  <si>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</si>
  <si>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</si>
  <si>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</si>
  <si>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</si>
  <si>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</si>
  <si>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</si>
  <si>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</si>
  <si>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</si>
  <si>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</si>
  <si>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</si>
  <si>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</si>
  <si>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</si>
  <si>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</si>
  <si>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</si>
  <si>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</si>
  <si>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</si>
  <si>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</si>
  <si>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</si>
  <si>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</si>
  <si>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</si>
  <si>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</si>
  <si>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</si>
  <si>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</si>
  <si>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</si>
  <si>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</si>
  <si>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</si>
  <si>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</si>
  <si>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</si>
  <si>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</si>
  <si>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</si>
  <si>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</si>
  <si>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</si>
  <si>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</si>
  <si>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</si>
  <si>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</si>
  <si>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</si>
  <si>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</si>
  <si>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</si>
  <si>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</si>
  <si>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</si>
  <si>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</si>
  <si>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</si>
  <si>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</si>
  <si>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</si>
  <si>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</si>
  <si>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</si>
  <si>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</si>
  <si>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</si>
  <si>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</si>
  <si>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</si>
  <si>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</si>
  <si>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</si>
  <si>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</si>
  <si>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</si>
  <si>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</si>
  <si>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</si>
  <si>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</si>
  <si>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</si>
  <si>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</si>
  <si>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</si>
  <si>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</si>
  <si>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</si>
  <si>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</si>
  <si>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</si>
  <si>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</si>
  <si>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</si>
  <si>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</si>
  <si>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</si>
  <si>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</si>
  <si>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</si>
  <si>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</si>
  <si>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</si>
  <si>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</si>
  <si>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</si>
  <si>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</si>
  <si>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</si>
  <si>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</si>
  <si>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</si>
  <si>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</si>
  <si>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</si>
  <si>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</si>
  <si>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</si>
  <si>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</si>
  <si>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</si>
  <si>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</si>
  <si>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</si>
  <si>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</si>
  <si>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</si>
  <si>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</si>
  <si>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</si>
  <si>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</si>
  <si>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</si>
  <si>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</si>
  <si>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</si>
  <si>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</si>
  <si>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</si>
  <si>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</si>
  <si>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</si>
  <si>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</si>
  <si>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</si>
  <si>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</si>
  <si>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</si>
  <si>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</si>
  <si>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</si>
  <si>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</si>
  <si>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</si>
  <si>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</si>
  <si>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</si>
  <si>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</si>
  <si>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</si>
  <si>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</si>
  <si>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</si>
  <si>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</si>
  <si>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</si>
  <si>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</si>
  <si>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</si>
  <si>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</si>
  <si>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</si>
  <si>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</si>
  <si>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</si>
  <si>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</si>
  <si>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</si>
  <si>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</si>
  <si>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</si>
  <si>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</si>
  <si>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</si>
  <si>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</si>
  <si>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</si>
  <si>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</si>
  <si>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</si>
  <si>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</si>
  <si>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</si>
  <si>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</si>
  <si>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</si>
  <si>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</si>
  <si>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</si>
  <si>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</si>
  <si>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</si>
  <si>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</si>
  <si>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</si>
  <si>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</si>
  <si>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</si>
  <si>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</si>
  <si>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</si>
  <si>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</si>
  <si>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</si>
  <si>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</si>
  <si>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</si>
  <si>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</si>
  <si>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</si>
  <si>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</si>
  <si>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</si>
  <si>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</si>
  <si>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</si>
  <si>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</si>
  <si>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</si>
  <si>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</si>
  <si>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</si>
  <si>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</si>
  <si>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</si>
  <si>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</si>
  <si>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</si>
  <si>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</si>
  <si>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</si>
  <si>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</si>
  <si>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</si>
  <si>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</si>
  <si>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</si>
  <si>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</si>
  <si>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</si>
  <si>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</si>
  <si>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</si>
  <si>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</si>
  <si>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</si>
  <si>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</si>
  <si>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</si>
  <si>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</si>
  <si>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</si>
  <si>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</si>
  <si>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</si>
  <si>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</si>
  <si>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</si>
  <si>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</si>
  <si>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</si>
  <si>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</si>
  <si>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</si>
  <si>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</si>
  <si>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</si>
  <si>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</si>
  <si>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</si>
  <si>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</si>
  <si>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</si>
  <si>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</si>
  <si>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</si>
  <si>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</si>
  <si>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</si>
  <si>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</si>
  <si>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</si>
  <si>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</si>
  <si>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</si>
  <si>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</si>
  <si>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</si>
  <si>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</si>
  <si>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</si>
  <si>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</si>
  <si>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</si>
  <si>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</si>
  <si>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</si>
  <si>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</si>
  <si>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</si>
  <si>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</si>
  <si>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</si>
  <si>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</si>
  <si>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</si>
  <si>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</si>
  <si>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</si>
  <si>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</si>
  <si>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</si>
  <si>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</si>
  <si>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</si>
  <si>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</si>
  <si>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</si>
  <si>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</si>
  <si>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</si>
  <si>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</si>
  <si>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</si>
  <si>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</si>
  <si>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</si>
  <si>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</si>
  <si>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</si>
  <si>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</si>
  <si>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</si>
  <si>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</si>
  <si>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</si>
  <si>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</si>
  <si>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</si>
  <si>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</si>
  <si>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</si>
  <si>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</si>
  <si>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</si>
  <si>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</si>
  <si>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</si>
  <si>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</si>
  <si>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</si>
  <si>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</si>
  <si>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</si>
  <si>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</si>
  <si>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</si>
  <si>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</si>
  <si>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</si>
  <si>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</si>
  <si>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</si>
  <si>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</si>
  <si>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</si>
  <si>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</si>
  <si>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</si>
  <si>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</si>
  <si>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</si>
  <si>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</si>
  <si>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</si>
  <si>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</si>
  <si>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</si>
  <si>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</si>
  <si>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</si>
  <si>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</si>
  <si>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</si>
  <si>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</si>
  <si>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</si>
  <si>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</si>
  <si>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</si>
  <si>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</si>
  <si>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</si>
  <si>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</si>
  <si>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</si>
  <si>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</si>
  <si>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</si>
  <si>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</si>
  <si>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</si>
  <si>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</si>
  <si>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</si>
  <si>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</si>
  <si>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</si>
  <si>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</si>
  <si>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</si>
  <si>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</si>
  <si>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</si>
  <si>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</si>
  <si>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</si>
  <si>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</si>
  <si>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</si>
  <si>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</si>
  <si>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</si>
  <si>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</si>
  <si>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</si>
  <si>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</si>
  <si>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</si>
  <si>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</si>
  <si>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</si>
  <si>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</si>
  <si>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</si>
  <si>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</si>
  <si>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</si>
  <si>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</si>
  <si>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</si>
  <si>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</si>
  <si>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</si>
  <si>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</si>
  <si>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</si>
  <si>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</si>
  <si>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</si>
  <si>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</si>
  <si>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</si>
  <si>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</si>
  <si>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</si>
  <si>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</si>
  <si>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</si>
  <si>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</si>
  <si>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</si>
  <si>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</si>
  <si>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</si>
  <si>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</si>
  <si>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</si>
  <si>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</si>
  <si>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</si>
  <si>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</si>
  <si>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</si>
  <si>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</si>
  <si>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</si>
  <si>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</si>
  <si>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</si>
  <si>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</si>
  <si>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</si>
  <si>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</si>
  <si>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</si>
  <si>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</si>
  <si>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</si>
  <si>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</si>
  <si>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</si>
  <si>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</si>
  <si>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</si>
  <si>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</si>
  <si>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</si>
  <si>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</si>
  <si>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</si>
  <si>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</si>
  <si>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</si>
  <si>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</si>
  <si>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</si>
  <si>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</si>
  <si>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</si>
  <si>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</si>
  <si>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</si>
  <si>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</si>
  <si>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</si>
  <si>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</si>
  <si>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</si>
  <si>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</si>
  <si>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</si>
  <si>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</si>
  <si>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</si>
  <si>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</si>
  <si>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</si>
  <si>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</si>
  <si>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</si>
  <si>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</si>
  <si>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</si>
  <si>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</si>
  <si>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</si>
  <si>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</si>
  <si>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</si>
  <si>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</si>
  <si>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</si>
  <si>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</si>
  <si>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</si>
  <si>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</si>
  <si>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</si>
  <si>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</si>
  <si>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</si>
  <si>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</si>
  <si>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</si>
  <si>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</si>
  <si>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</si>
  <si>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</si>
  <si>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</si>
  <si>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</si>
  <si>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</si>
  <si>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</si>
  <si>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</si>
  <si>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</si>
  <si>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</si>
  <si>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</si>
  <si>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</si>
  <si>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</si>
  <si>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</si>
  <si>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</si>
  <si>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</si>
  <si>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</si>
  <si>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</si>
  <si>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</si>
  <si>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</si>
  <si>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</si>
  <si>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</si>
  <si>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</si>
  <si>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</si>
  <si>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</si>
  <si>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</si>
  <si>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</si>
  <si>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</si>
  <si>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</si>
  <si>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</si>
  <si>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</si>
  <si>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</si>
  <si>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</si>
  <si>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</si>
  <si>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</si>
  <si>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</si>
  <si>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</si>
  <si>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</si>
  <si>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</si>
  <si>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</si>
  <si>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</si>
  <si>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</si>
  <si>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</si>
  <si>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</si>
  <si>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</si>
  <si>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</si>
  <si>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</si>
  <si>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</si>
  <si>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</si>
  <si>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</si>
  <si>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</si>
  <si>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</si>
  <si>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</si>
  <si>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</si>
  <si>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</si>
  <si>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</si>
  <si>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</si>
  <si>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</si>
  <si>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</si>
  <si>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</si>
  <si>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</si>
  <si>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</si>
  <si>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</si>
  <si>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</si>
  <si>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</si>
  <si>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</si>
  <si>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</si>
  <si>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</si>
  <si>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</si>
  <si>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</si>
  <si>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</si>
  <si>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</si>
  <si>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</si>
  <si>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</si>
  <si>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</si>
  <si>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</si>
  <si>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</si>
  <si>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</si>
  <si>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</si>
  <si>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</si>
  <si>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</si>
  <si>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</si>
  <si>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</si>
  <si>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</si>
  <si>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</si>
  <si>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</si>
  <si>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</si>
  <si>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</si>
  <si>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</si>
  <si>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</si>
  <si>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</si>
  <si>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</si>
  <si>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</si>
  <si>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</si>
  <si>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</si>
  <si>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</si>
  <si>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</si>
  <si>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</si>
  <si>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</si>
  <si>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</si>
  <si>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</si>
  <si>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</si>
  <si>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</si>
  <si>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</si>
  <si>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</si>
  <si>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</si>
  <si>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</si>
  <si>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</si>
  <si>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</si>
  <si>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</si>
  <si>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</si>
  <si>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</si>
  <si>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</si>
  <si>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</si>
  <si>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</si>
  <si>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</si>
  <si>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</si>
  <si>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</si>
  <si>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</si>
  <si>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</si>
  <si>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</si>
  <si>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</si>
  <si>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</si>
  <si>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</si>
  <si>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</si>
  <si>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</si>
  <si>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</si>
  <si>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</si>
  <si>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</si>
  <si>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</si>
  <si>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</si>
  <si>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</si>
  <si>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</si>
  <si>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</si>
  <si>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</si>
  <si>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</si>
  <si>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</si>
  <si>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</si>
  <si>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</si>
  <si>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</si>
  <si>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</si>
  <si>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</si>
  <si>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</si>
  <si>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</si>
  <si>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</si>
  <si>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</si>
  <si>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</si>
  <si>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</si>
  <si>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</si>
  <si>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</si>
  <si>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</si>
  <si>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</si>
  <si>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</si>
  <si>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</si>
  <si>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</si>
  <si>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</si>
  <si>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</si>
  <si>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</si>
  <si>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</si>
  <si>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</si>
  <si>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</si>
  <si>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</si>
  <si>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</si>
  <si>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</si>
  <si>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</si>
  <si>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</si>
  <si>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</si>
  <si>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</si>
  <si>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</si>
  <si>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</si>
  <si>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</si>
  <si>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</si>
  <si>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</si>
  <si>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</si>
  <si>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</si>
  <si>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</si>
  <si>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</si>
  <si>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</si>
  <si>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</si>
  <si>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</si>
  <si>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</si>
  <si>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</si>
  <si>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</si>
  <si>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</si>
  <si>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</si>
  <si>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</si>
  <si>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</si>
  <si>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</si>
  <si>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</si>
  <si>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</si>
  <si>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</si>
  <si>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</si>
  <si>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</si>
  <si>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</si>
  <si>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</si>
  <si>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</si>
  <si>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</si>
  <si>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</si>
  <si>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</si>
  <si>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</si>
  <si>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</si>
  <si>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</si>
  <si>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</si>
  <si>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</si>
  <si>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</si>
  <si>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</si>
  <si>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</si>
  <si>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</si>
  <si>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</si>
  <si>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</si>
  <si>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</si>
  <si>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</si>
  <si>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</si>
  <si>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</si>
  <si>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</si>
  <si>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</si>
  <si>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</si>
  <si>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</si>
  <si>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</si>
  <si>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</si>
  <si>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</si>
  <si>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</si>
  <si>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</si>
  <si>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</si>
  <si>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</si>
  <si>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</si>
  <si>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</si>
  <si>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</si>
  <si>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</si>
  <si>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</si>
  <si>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</si>
  <si>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</si>
  <si>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</si>
  <si>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</si>
  <si>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</si>
  <si>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</si>
  <si>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</si>
  <si>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</si>
  <si>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</si>
  <si>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</si>
  <si>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</si>
  <si>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</si>
  <si>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</si>
  <si>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</si>
  <si>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</si>
  <si>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</si>
  <si>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</si>
  <si>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</si>
  <si>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</si>
  <si>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</si>
  <si>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</si>
  <si>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</si>
  <si>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</si>
  <si>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</si>
  <si>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</si>
  <si>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</si>
  <si>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</si>
  <si>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</si>
  <si>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</si>
  <si>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</si>
  <si>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</si>
  <si>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</si>
  <si>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</si>
  <si>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</si>
  <si>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</si>
  <si>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</si>
  <si>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</si>
  <si>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</si>
  <si>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</si>
  <si>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</si>
  <si>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</si>
  <si>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</si>
  <si>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</si>
  <si>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</si>
  <si>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</si>
  <si>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</si>
  <si>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</si>
  <si>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</si>
  <si>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</si>
  <si>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</si>
  <si>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</si>
  <si>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</si>
  <si>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</si>
  <si>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</si>
  <si>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</si>
  <si>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</si>
  <si>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</si>
  <si>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</si>
  <si>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</si>
  <si>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</si>
  <si>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</si>
  <si>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</si>
  <si>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</si>
  <si>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</si>
  <si>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</si>
  <si>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</si>
  <si>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</si>
  <si>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</si>
  <si>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</si>
  <si>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</si>
  <si>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</si>
  <si>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</si>
  <si>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</si>
  <si>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</si>
  <si>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</si>
  <si>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</si>
  <si>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</si>
  <si>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</si>
  <si>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</si>
  <si>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</si>
  <si>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</si>
  <si>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</si>
  <si>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</si>
  <si>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</si>
  <si>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</si>
  <si>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</si>
  <si>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</si>
  <si>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</si>
  <si>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</si>
  <si>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</si>
  <si>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</si>
  <si>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</si>
  <si>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</si>
  <si>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</si>
  <si>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</si>
  <si>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</si>
  <si>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</si>
  <si>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</si>
  <si>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</si>
  <si>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</si>
  <si>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</si>
  <si>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</si>
  <si>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</si>
  <si>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</si>
  <si>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</si>
  <si>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</si>
  <si>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</si>
  <si>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</si>
  <si>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</si>
  <si>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</si>
  <si>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</si>
  <si>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</si>
  <si>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</si>
  <si>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</si>
  <si>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</si>
  <si>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</si>
  <si>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</si>
  <si>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</si>
  <si>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</si>
  <si>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</si>
  <si>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</si>
  <si>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</si>
  <si>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</si>
  <si>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</si>
  <si>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</si>
  <si>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</si>
  <si>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</si>
  <si>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</si>
  <si>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</si>
  <si>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</si>
  <si>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</si>
  <si>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</si>
  <si>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</si>
  <si>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</si>
  <si>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</si>
  <si>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</si>
  <si>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</si>
  <si>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</si>
  <si>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</si>
  <si>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</si>
  <si>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</si>
  <si>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</si>
  <si>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</si>
  <si>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</si>
  <si>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</si>
  <si>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</si>
  <si>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</si>
  <si>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</si>
  <si>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</si>
  <si>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</si>
  <si>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</si>
  <si>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</si>
  <si>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</si>
  <si>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</si>
  <si>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</si>
  <si>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</si>
  <si>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</si>
  <si>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</si>
  <si>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</si>
  <si>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</si>
  <si>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</si>
  <si>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</si>
  <si>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</si>
  <si>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</si>
  <si>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</si>
  <si>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</si>
  <si>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</si>
  <si>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</si>
  <si>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</si>
  <si>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</si>
  <si>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</si>
  <si>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</si>
  <si>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</si>
  <si>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</si>
  <si>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</si>
  <si>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</si>
  <si>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</si>
  <si>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</si>
  <si>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</si>
  <si>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</si>
  <si>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</si>
  <si>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</si>
  <si>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</si>
  <si>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</si>
  <si>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</si>
  <si>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</si>
  <si>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</si>
  <si>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</si>
  <si>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</si>
  <si>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</si>
  <si>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</si>
  <si>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</si>
  <si>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</si>
  <si>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</si>
  <si>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</si>
  <si>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</si>
  <si>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</si>
  <si>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</si>
  <si>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</si>
  <si>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</si>
  <si>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</si>
  <si>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</si>
  <si>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</si>
  <si>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</si>
  <si>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</si>
  <si>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</si>
  <si>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</si>
  <si>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</si>
  <si>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</si>
  <si>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</si>
  <si>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</si>
  <si>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</si>
  <si>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</si>
  <si>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</si>
  <si>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</si>
  <si>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</si>
  <si>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</si>
  <si>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</si>
  <si>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</si>
  <si>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</si>
  <si>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</si>
  <si>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</si>
  <si>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</si>
  <si>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</si>
  <si>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</si>
  <si>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</si>
  <si>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</si>
  <si>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</si>
  <si>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</si>
  <si>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</si>
  <si>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</si>
  <si>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</si>
  <si>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</si>
  <si>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</si>
  <si>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</si>
  <si>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</si>
  <si>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</si>
  <si>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</si>
  <si>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</si>
  <si>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</si>
  <si>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</si>
  <si>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</si>
  <si>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</si>
  <si>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</si>
  <si>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</si>
  <si>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</si>
  <si>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</si>
  <si>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</si>
  <si>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</si>
  <si>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</si>
  <si>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</si>
  <si>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</si>
  <si>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</si>
  <si>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</si>
  <si>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</si>
  <si>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</si>
  <si>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</si>
  <si>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</si>
  <si>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</si>
  <si>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</si>
  <si>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</si>
  <si>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</si>
  <si>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</si>
  <si>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</si>
  <si>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</si>
  <si>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</si>
  <si>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</si>
  <si>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</si>
  <si>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</si>
  <si>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</si>
  <si>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</si>
  <si>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</si>
  <si>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</si>
  <si>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</si>
  <si>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</si>
  <si>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</si>
  <si>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</si>
  <si>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</si>
  <si>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</si>
  <si>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</si>
  <si>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</si>
  <si>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</si>
  <si>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</si>
  <si>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</si>
  <si>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</si>
  <si>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</si>
  <si>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</si>
  <si>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</si>
  <si>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</si>
  <si>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</si>
  <si>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</si>
  <si>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</si>
  <si>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</si>
  <si>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</si>
  <si>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</si>
  <si>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</si>
  <si>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</si>
  <si>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</si>
  <si>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</si>
  <si>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</si>
  <si>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</si>
  <si>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</si>
  <si>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</si>
  <si>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</si>
  <si>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</si>
  <si>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</si>
  <si>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</si>
  <si>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</si>
  <si>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</si>
  <si>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</si>
  <si>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</si>
  <si>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</si>
  <si>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</si>
  <si>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</si>
  <si>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</si>
  <si>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</si>
  <si>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</si>
  <si>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</si>
  <si>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</si>
  <si>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</si>
  <si>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</si>
  <si>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</si>
  <si>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</si>
  <si>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</si>
  <si>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</si>
  <si>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</si>
  <si>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</si>
  <si>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</si>
  <si>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</si>
  <si>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</si>
  <si>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</si>
  <si>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</si>
  <si>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</si>
  <si>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</si>
  <si>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</si>
  <si>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</si>
  <si>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</si>
  <si>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</si>
  <si>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</si>
  <si>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</si>
  <si>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</si>
  <si>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</si>
  <si>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</si>
  <si>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</si>
  <si>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</si>
  <si>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</si>
  <si>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</si>
  <si>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</si>
  <si>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</si>
  <si>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</si>
  <si>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</si>
  <si>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</si>
  <si>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</si>
  <si>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</si>
  <si>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</si>
  <si>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</si>
  <si>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</si>
  <si>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</si>
  <si>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</si>
  <si>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</si>
  <si>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</si>
  <si>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</si>
  <si>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</si>
  <si>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</si>
  <si>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</si>
  <si>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</si>
  <si>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</si>
  <si>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</si>
  <si>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</si>
  <si>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</si>
  <si>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</si>
  <si>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</si>
  <si>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</si>
  <si>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</si>
  <si>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</si>
  <si>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</si>
  <si>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</si>
  <si>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</si>
  <si>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</si>
  <si>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</si>
  <si>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</si>
  <si>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</si>
  <si>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</si>
  <si>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</si>
  <si>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</si>
  <si>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</si>
  <si>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</si>
  <si>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</si>
  <si>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</si>
  <si>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</si>
  <si>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</si>
  <si>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</si>
  <si>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</si>
  <si>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</si>
  <si>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</si>
  <si>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</si>
  <si>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</si>
  <si>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</si>
  <si>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</si>
  <si>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</si>
  <si>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</si>
  <si>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</si>
  <si>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</si>
  <si>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</si>
  <si>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</si>
  <si>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</si>
  <si>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</si>
  <si>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</si>
  <si>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</si>
  <si>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</si>
  <si>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</si>
  <si>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</si>
  <si>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</si>
  <si>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</si>
  <si>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</si>
  <si>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</si>
  <si>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</si>
  <si>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</si>
  <si>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</si>
  <si>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</si>
  <si>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</si>
  <si>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</si>
  <si>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</si>
  <si>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</si>
  <si>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</si>
  <si>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</si>
  <si>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</si>
  <si>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</si>
  <si>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</si>
  <si>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</si>
  <si>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</si>
  <si>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</si>
  <si>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</si>
  <si>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</si>
  <si>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</si>
  <si>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</si>
  <si>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</si>
  <si>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</si>
  <si>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</si>
  <si>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</si>
  <si>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</si>
  <si>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</si>
  <si>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</si>
  <si>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</si>
  <si>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</si>
  <si>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</si>
  <si>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</si>
  <si>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</si>
  <si>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</si>
  <si>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</si>
  <si>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</si>
  <si>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</si>
  <si>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</si>
  <si>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</si>
  <si>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</si>
  <si>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</si>
  <si>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</si>
  <si>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</si>
  <si>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</si>
  <si>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</si>
  <si>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</si>
  <si>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</si>
  <si>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</si>
  <si>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</si>
  <si>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</si>
  <si>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</si>
  <si>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</si>
  <si>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</si>
  <si>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</si>
  <si>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</si>
  <si>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</si>
  <si>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</si>
  <si>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</si>
  <si>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</si>
  <si>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</si>
  <si>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</si>
  <si>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</si>
  <si>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</si>
  <si>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</si>
  <si>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</si>
  <si>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</si>
  <si>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</si>
  <si>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</si>
  <si>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</si>
  <si>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</si>
  <si>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</si>
  <si>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</si>
  <si>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</si>
  <si>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</si>
  <si>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</si>
  <si>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</si>
  <si>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</si>
  <si>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</si>
  <si>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</si>
  <si>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</si>
  <si>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</si>
  <si>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</si>
  <si>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</si>
  <si>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</si>
  <si>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</si>
  <si>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</si>
  <si>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</si>
  <si>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</si>
  <si>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</si>
  <si>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</si>
  <si>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</si>
  <si>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</si>
  <si>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</si>
  <si>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</si>
  <si>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</si>
  <si>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</si>
  <si>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</si>
  <si>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</si>
  <si>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</si>
  <si>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</si>
  <si>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</si>
  <si>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</si>
  <si>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</si>
  <si>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</si>
  <si>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</si>
  <si>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</si>
  <si>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</si>
  <si>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</si>
  <si>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</si>
  <si>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</si>
  <si>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</si>
  <si>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</si>
  <si>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</si>
  <si>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</si>
  <si>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</si>
  <si>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</si>
  <si>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</si>
  <si>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</si>
  <si>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</si>
  <si>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</si>
  <si>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</si>
  <si>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</si>
  <si>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</si>
  <si>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</si>
  <si>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</si>
  <si>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</si>
  <si>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</si>
  <si>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</si>
  <si>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</si>
  <si>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</si>
  <si>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</si>
  <si>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</si>
  <si>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</si>
  <si>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</si>
  <si>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</si>
  <si>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</si>
  <si>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</si>
  <si>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</si>
  <si>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</si>
  <si>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</si>
  <si>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</si>
  <si>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</si>
  <si>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</si>
  <si>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</si>
  <si>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</si>
  <si>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</si>
  <si>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</si>
  <si>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</si>
  <si>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</si>
  <si>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</si>
  <si>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</si>
  <si>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</si>
  <si>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</si>
  <si>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</si>
  <si>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</si>
  <si>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</si>
  <si>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</si>
  <si>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</si>
  <si>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</si>
  <si>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</si>
  <si>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</si>
  <si>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</si>
  <si>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</si>
  <si>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</si>
  <si>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</si>
  <si>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</si>
  <si>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</si>
  <si>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</si>
  <si>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</si>
  <si>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</si>
  <si>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</si>
  <si>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</si>
  <si>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</si>
  <si>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</si>
  <si>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</si>
  <si>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</si>
  <si>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</si>
  <si>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</si>
  <si>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</si>
  <si>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</si>
  <si>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</si>
  <si>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</si>
  <si>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</si>
  <si>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</si>
  <si>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</si>
  <si>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</si>
  <si>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</si>
  <si>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</si>
  <si>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</si>
  <si>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</si>
  <si>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</si>
  <si>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</si>
  <si>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</si>
  <si>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</si>
  <si>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</si>
  <si>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</si>
  <si>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</si>
  <si>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</si>
  <si>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</si>
  <si>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</si>
  <si>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</si>
  <si>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</si>
  <si>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</si>
  <si>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</si>
  <si>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</si>
  <si>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</si>
  <si>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</si>
  <si>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</si>
  <si>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</si>
  <si>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</si>
  <si>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</si>
  <si>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</si>
  <si>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</si>
  <si>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</si>
  <si>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</si>
  <si>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</si>
  <si>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</si>
  <si>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</si>
  <si>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</si>
  <si>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</si>
  <si>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</si>
  <si>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</si>
  <si>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</si>
  <si>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</si>
  <si>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</si>
  <si>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</si>
  <si>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</si>
  <si>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</si>
  <si>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</si>
  <si>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</si>
  <si>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</si>
  <si>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</si>
  <si>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</si>
  <si>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</si>
  <si>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</si>
  <si>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</si>
  <si>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</si>
  <si>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</si>
  <si>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</si>
  <si>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</si>
  <si>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</si>
  <si>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</si>
  <si>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</si>
  <si>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</si>
  <si>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</si>
  <si>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</si>
  <si>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</si>
  <si>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</si>
  <si>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</si>
  <si>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</si>
  <si>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</si>
  <si>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</si>
  <si>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</si>
  <si>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</si>
  <si>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</si>
  <si>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</si>
  <si>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</si>
  <si>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</si>
  <si>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</si>
  <si>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</si>
  <si>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</si>
  <si>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</si>
  <si>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</si>
  <si>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</si>
  <si>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</si>
  <si>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</si>
  <si>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</si>
  <si>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</si>
  <si>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</si>
  <si>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</si>
  <si>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</si>
  <si>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</si>
  <si>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</si>
  <si>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</si>
  <si>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</si>
  <si>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</si>
  <si>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</si>
  <si>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</si>
  <si>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</si>
  <si>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</si>
  <si>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</si>
  <si>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</si>
  <si>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</si>
  <si>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</si>
  <si>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</si>
  <si>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</si>
  <si>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</si>
  <si>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</si>
  <si>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</si>
  <si>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</si>
  <si>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</si>
  <si>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</si>
  <si>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</si>
  <si>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</si>
  <si>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</si>
  <si>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</si>
  <si>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</si>
  <si>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</si>
  <si>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</si>
  <si>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</si>
  <si>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</si>
  <si>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</si>
  <si>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</si>
  <si>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</si>
  <si>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</si>
  <si>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</si>
  <si>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</si>
  <si>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</si>
  <si>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</si>
  <si>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</si>
  <si>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</si>
  <si>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</si>
  <si>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</si>
  <si>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</si>
  <si>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</si>
  <si>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</si>
  <si>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</si>
  <si>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</si>
  <si>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</si>
  <si>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</si>
  <si>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</si>
  <si>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</si>
  <si>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</si>
  <si>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</si>
  <si>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</si>
  <si>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</si>
  <si>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</si>
  <si>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</si>
  <si>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</si>
  <si>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</si>
  <si>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</si>
  <si>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</si>
  <si>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</si>
  <si>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</si>
  <si>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</si>
  <si>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</si>
  <si>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</si>
  <si>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</si>
  <si>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</si>
  <si>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</si>
  <si>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</si>
  <si>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</si>
  <si>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</si>
  <si>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</si>
  <si>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</si>
  <si>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</si>
  <si>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</si>
  <si>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</si>
  <si>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</si>
  <si>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</si>
  <si>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</si>
  <si>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</si>
  <si>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</si>
  <si>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</si>
  <si>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</si>
  <si>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</si>
  <si>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</si>
  <si>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</si>
  <si>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</si>
  <si>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</si>
  <si>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</si>
  <si>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</si>
  <si>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</si>
  <si>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</si>
  <si>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</si>
  <si>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</si>
  <si>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</si>
  <si>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</si>
  <si>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</si>
  <si>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</si>
  <si>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</si>
  <si>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</si>
  <si>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</si>
  <si>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</si>
  <si>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</si>
  <si>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</si>
  <si>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</si>
  <si>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</si>
  <si>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</si>
  <si>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</si>
  <si>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</si>
  <si>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</si>
  <si>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</si>
  <si>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</si>
  <si>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</si>
  <si>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</si>
  <si>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</si>
  <si>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</si>
  <si>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</si>
  <si>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</si>
  <si>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</si>
  <si>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</si>
  <si>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</si>
  <si>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</si>
  <si>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</si>
  <si>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</si>
  <si>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</si>
  <si>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</si>
  <si>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</si>
  <si>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</si>
  <si>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</si>
  <si>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</si>
  <si>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</si>
  <si>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</si>
  <si>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</si>
  <si>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</si>
  <si>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</si>
  <si>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</si>
  <si>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</si>
  <si>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</si>
  <si>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</si>
  <si>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</si>
  <si>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</si>
  <si>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</si>
  <si>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</si>
  <si>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</si>
  <si>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</si>
  <si>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</si>
  <si>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</si>
  <si>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</si>
  <si>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</si>
  <si>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</si>
  <si>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</si>
  <si>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</si>
  <si>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</si>
  <si>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</si>
  <si>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</si>
  <si>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</si>
  <si>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</si>
  <si>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</si>
  <si>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</si>
  <si>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</si>
  <si>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</si>
  <si>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</si>
  <si>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</si>
  <si>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</si>
  <si>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</si>
  <si>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</si>
  <si>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</si>
  <si>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</si>
  <si>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</si>
  <si>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</si>
  <si>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</si>
  <si>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</si>
  <si>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</si>
  <si>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</si>
  <si>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</si>
  <si>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</si>
  <si>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</si>
  <si>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</si>
  <si>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</si>
  <si>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</si>
  <si>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</si>
  <si>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</si>
  <si>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</si>
  <si>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</si>
  <si>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</si>
  <si>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</si>
  <si>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</si>
  <si>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</si>
  <si>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</si>
  <si>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</si>
  <si>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</si>
  <si>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</si>
  <si>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</si>
  <si>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</si>
  <si>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</si>
  <si>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</si>
  <si>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</si>
  <si>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</si>
  <si>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</si>
  <si>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</si>
  <si>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</si>
  <si>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</si>
  <si>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</si>
  <si>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</si>
  <si>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</si>
  <si>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</si>
  <si>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</si>
  <si>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</si>
  <si>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</si>
  <si>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</si>
  <si>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</si>
  <si>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</si>
  <si>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</si>
  <si>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</si>
  <si>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</si>
  <si>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</si>
  <si>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</si>
  <si>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</si>
  <si>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</si>
  <si>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</si>
  <si>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</si>
  <si>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</si>
  <si>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</si>
  <si>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</si>
  <si>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</si>
  <si>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</si>
  <si>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</si>
  <si>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</si>
  <si>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</si>
  <si>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</si>
  <si>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</si>
  <si>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</si>
  <si>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</si>
  <si>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</si>
  <si>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</si>
  <si>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</si>
  <si>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</si>
  <si>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</si>
  <si>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</si>
  <si>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</si>
  <si>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</si>
  <si>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</si>
  <si>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</si>
  <si>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</si>
  <si>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</si>
  <si>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</si>
  <si>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</si>
  <si>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</si>
  <si>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</si>
  <si>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</si>
  <si>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</si>
  <si>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</si>
  <si>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</si>
  <si>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</si>
  <si>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</si>
  <si>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</si>
  <si>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</si>
  <si>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</si>
  <si>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</si>
  <si>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</si>
  <si>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</si>
  <si>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</si>
  <si>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</si>
  <si>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</si>
  <si>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</si>
  <si>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</si>
  <si>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</si>
  <si>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</si>
  <si>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</si>
  <si>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</si>
  <si>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</si>
  <si>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</si>
  <si>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</si>
  <si>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</si>
  <si>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</si>
  <si>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</si>
  <si>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</si>
  <si>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</si>
  <si>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</si>
  <si>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</si>
  <si>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</si>
  <si>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</si>
  <si>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</si>
  <si>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</si>
  <si>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</si>
  <si>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</si>
  <si>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</si>
  <si>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</si>
  <si>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</si>
  <si>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</si>
  <si>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</si>
  <si>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</si>
  <si>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</si>
  <si>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</si>
  <si>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</si>
  <si>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</si>
  <si>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</si>
  <si>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</si>
  <si>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</si>
  <si>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</si>
  <si>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</si>
  <si>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</si>
  <si>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</si>
  <si>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</si>
  <si>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</si>
  <si>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</si>
  <si>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</si>
  <si>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</si>
  <si>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</si>
  <si>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</si>
  <si>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</si>
  <si>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</si>
  <si>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</si>
  <si>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</si>
  <si>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</si>
  <si>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</si>
  <si>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</si>
  <si>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</si>
  <si>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</si>
  <si>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</si>
  <si>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</si>
  <si>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</si>
  <si>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</si>
  <si>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</si>
  <si>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</si>
  <si>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</si>
  <si>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</si>
  <si>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</si>
  <si>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</si>
  <si>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</si>
  <si>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</si>
  <si>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</si>
  <si>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</si>
  <si>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</si>
  <si>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</si>
  <si>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</si>
  <si>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</si>
  <si>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</si>
  <si>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</si>
  <si>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</si>
  <si>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</si>
  <si>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</si>
  <si>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</si>
  <si>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</si>
  <si>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</si>
  <si>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</si>
  <si>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</si>
  <si>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</si>
  <si>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</si>
  <si>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</si>
  <si>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</si>
  <si>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</si>
  <si>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</si>
  <si>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</si>
  <si>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</si>
  <si>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</si>
  <si>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</si>
  <si>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</si>
  <si>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</si>
  <si>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</si>
  <si>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</si>
  <si>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</si>
  <si>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</si>
  <si>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</si>
  <si>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</si>
  <si>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</si>
  <si>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</si>
  <si>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</si>
  <si>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</si>
  <si>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</si>
  <si>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</si>
  <si>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</si>
  <si>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</si>
  <si>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</si>
  <si>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</si>
  <si>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</si>
  <si>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</si>
  <si>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</si>
  <si>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</si>
  <si>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</si>
  <si>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</si>
  <si>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</si>
  <si>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</si>
  <si>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</si>
  <si>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</si>
  <si>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</si>
  <si>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</si>
  <si>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</si>
  <si>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</si>
  <si>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</si>
  <si>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</si>
  <si>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</si>
  <si>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</si>
  <si>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</si>
  <si>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</si>
  <si>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</si>
  <si>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</si>
  <si>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</si>
  <si>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</si>
  <si>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</si>
  <si>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</si>
  <si>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</si>
  <si>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</si>
  <si>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</si>
  <si>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</si>
  <si>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</si>
  <si>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</si>
  <si>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</si>
  <si>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</si>
  <si>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</si>
  <si>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</si>
  <si>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</si>
  <si>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</si>
  <si>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</si>
  <si>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</si>
  <si>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</si>
  <si>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</si>
  <si>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</si>
  <si>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</si>
  <si>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</si>
  <si>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</si>
  <si>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</si>
  <si>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</si>
  <si>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</si>
  <si>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</si>
  <si>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</si>
  <si>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</si>
  <si>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</si>
  <si>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</si>
  <si>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</si>
  <si>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</si>
  <si>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</si>
  <si>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</si>
  <si>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</si>
  <si>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</si>
  <si>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</si>
  <si>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</si>
  <si>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</si>
  <si>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</si>
  <si>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</si>
  <si>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</si>
  <si>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</si>
  <si>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</si>
  <si>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</si>
  <si>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</si>
  <si>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</si>
  <si>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</si>
  <si>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</si>
  <si>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</si>
  <si>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</si>
  <si>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</si>
  <si>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</si>
  <si>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</si>
  <si>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</si>
  <si>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</si>
  <si>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</si>
  <si>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</si>
  <si>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</si>
  <si>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</si>
  <si>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</si>
  <si>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</si>
  <si>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</si>
  <si>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</si>
  <si>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</si>
  <si>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</si>
  <si>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</si>
  <si>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</si>
  <si>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</si>
  <si>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</si>
  <si>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</si>
  <si>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</si>
  <si>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</si>
  <si>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</si>
  <si>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</si>
  <si>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</si>
  <si>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</si>
  <si>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</si>
  <si>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</si>
  <si>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</si>
  <si>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</si>
  <si>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</si>
  <si>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</si>
  <si>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</si>
  <si>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</si>
  <si>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</si>
  <si>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</si>
  <si>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</si>
  <si>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</si>
  <si>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</si>
  <si>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</si>
  <si>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</si>
  <si>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</si>
  <si>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</si>
  <si>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</si>
  <si>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</si>
  <si>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</si>
  <si>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</si>
  <si>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</si>
  <si>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</si>
  <si>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</si>
  <si>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</si>
  <si>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</si>
  <si>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</si>
  <si>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</si>
  <si>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</si>
  <si>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</si>
  <si>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</si>
  <si>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</si>
  <si>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</si>
  <si>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</si>
  <si>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</si>
  <si>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</si>
  <si>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</si>
  <si>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</si>
  <si>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</si>
  <si>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</si>
  <si>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</si>
  <si>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</si>
  <si>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</si>
  <si>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</si>
  <si>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</si>
  <si>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</si>
  <si>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</si>
  <si>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</si>
  <si>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</si>
  <si>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</si>
  <si>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</si>
  <si>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</si>
  <si>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</si>
  <si>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</si>
  <si>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</si>
  <si>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</si>
  <si>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</si>
  <si>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</si>
  <si>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</si>
  <si>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</si>
  <si>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</si>
  <si>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</si>
  <si>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</si>
  <si>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</si>
  <si>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</si>
  <si>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</si>
  <si>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</si>
  <si>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</si>
  <si>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</si>
  <si>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</si>
  <si>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</si>
  <si>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</si>
  <si>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</si>
  <si>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</si>
  <si>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</si>
  <si>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</si>
  <si>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</si>
  <si>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</si>
  <si>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</si>
  <si>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</si>
  <si>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</si>
  <si>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</si>
  <si>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</si>
  <si>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</si>
  <si>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</si>
  <si>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</si>
  <si>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</si>
  <si>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</si>
  <si>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</si>
  <si>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</si>
  <si>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</si>
  <si>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</si>
  <si>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</si>
  <si>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</si>
  <si>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</si>
  <si>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</si>
  <si>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</si>
  <si>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</si>
  <si>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</si>
  <si>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</si>
  <si>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</si>
  <si>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</si>
  <si>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</si>
  <si>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</si>
  <si>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</si>
  <si>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</si>
  <si>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</si>
  <si>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</si>
  <si>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</si>
  <si>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</si>
  <si>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</si>
  <si>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</si>
  <si>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</si>
  <si>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</si>
  <si>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</si>
  <si>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</si>
  <si>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</si>
  <si>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</si>
  <si>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</si>
  <si>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</si>
  <si>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</si>
  <si>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</si>
  <si>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</si>
  <si>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</si>
  <si>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</si>
  <si>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</si>
  <si>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</si>
  <si>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</si>
  <si>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</si>
  <si>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</si>
  <si>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</si>
  <si>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</si>
  <si>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</si>
  <si>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</si>
  <si>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</si>
  <si>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</si>
  <si>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</si>
  <si>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</si>
  <si>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</si>
  <si>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</si>
  <si>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</si>
  <si>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</si>
  <si>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</si>
  <si>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</si>
  <si>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</si>
  <si>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</si>
  <si>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</si>
  <si>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</si>
  <si>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</si>
  <si>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</si>
  <si>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</si>
  <si>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</si>
  <si>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</si>
  <si>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</si>
  <si>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</si>
  <si>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</si>
  <si>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</si>
  <si>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</si>
  <si>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</si>
  <si>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</si>
  <si>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</si>
  <si>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</si>
  <si>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</si>
  <si>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</si>
  <si>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</si>
  <si>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</si>
  <si>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</si>
  <si>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</si>
  <si>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</si>
  <si>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</si>
  <si>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</si>
  <si>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</si>
  <si>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</si>
  <si>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</si>
  <si>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</si>
  <si>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</si>
  <si>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</si>
  <si>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</si>
  <si>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</si>
  <si>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</si>
  <si>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</si>
  <si>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</si>
  <si>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</si>
  <si>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</si>
  <si>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</si>
  <si>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</si>
  <si>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</si>
  <si>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</si>
  <si>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</si>
  <si>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</si>
  <si>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</si>
  <si>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</si>
  <si>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</si>
  <si>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</si>
  <si>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</si>
  <si>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</si>
  <si>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</si>
  <si>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</si>
  <si>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</si>
  <si>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</si>
  <si>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</si>
  <si>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</si>
  <si>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</si>
  <si>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</si>
  <si>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</si>
  <si>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</si>
  <si>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</si>
  <si>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</si>
  <si>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</si>
  <si>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</si>
  <si>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</si>
  <si>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</si>
  <si>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</si>
  <si>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</si>
  <si>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</si>
  <si>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</si>
  <si>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</si>
  <si>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</si>
  <si>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</si>
  <si>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</si>
  <si>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</si>
  <si>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</si>
  <si>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</si>
  <si>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</si>
  <si>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</si>
  <si>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</si>
  <si>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</si>
  <si>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</si>
  <si>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</si>
  <si>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</si>
  <si>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</si>
  <si>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</si>
  <si>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</si>
  <si>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</si>
  <si>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</si>
  <si>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</si>
  <si>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</si>
  <si>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</si>
  <si>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</si>
  <si>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</si>
  <si>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</si>
  <si>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</si>
  <si>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</si>
  <si>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</si>
  <si>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</si>
  <si>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</si>
  <si>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</si>
  <si>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</si>
  <si>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</si>
  <si>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</si>
  <si>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</si>
  <si>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</si>
  <si>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</si>
  <si>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</si>
  <si>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</si>
  <si>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</si>
  <si>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</si>
  <si>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</si>
  <si>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</si>
  <si>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</si>
  <si>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</si>
  <si>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</si>
  <si>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</si>
  <si>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</si>
  <si>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</si>
  <si>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</si>
  <si>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</si>
  <si>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</si>
  <si>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</si>
  <si>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</si>
  <si>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</si>
  <si>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</si>
  <si>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</si>
  <si>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</si>
  <si>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</si>
  <si>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</si>
  <si>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</si>
  <si>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</si>
  <si>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</si>
  <si>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</si>
  <si>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</si>
  <si>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</si>
  <si>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</si>
  <si>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</si>
  <si>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</si>
  <si>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</si>
  <si>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</si>
  <si>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</si>
  <si>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</si>
  <si>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</si>
  <si>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</si>
  <si>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</si>
  <si>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</si>
  <si>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</si>
  <si>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</si>
  <si>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</si>
  <si>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</si>
  <si>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</si>
  <si>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</si>
  <si>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</si>
  <si>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</si>
  <si>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</si>
  <si>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</si>
  <si>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</si>
  <si>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</si>
  <si>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</si>
  <si>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</si>
  <si>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</si>
  <si>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</si>
  <si>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</si>
  <si>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</si>
  <si>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</si>
  <si>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</si>
  <si>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</si>
  <si>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</si>
  <si>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</si>
  <si>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</si>
  <si>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</si>
  <si>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</si>
  <si>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</si>
  <si>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</si>
  <si>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</si>
  <si>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</si>
  <si>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</si>
  <si>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</si>
  <si>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</si>
  <si>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</si>
  <si>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</si>
  <si>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</si>
  <si>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</si>
  <si>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</si>
  <si>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</si>
  <si>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</si>
  <si>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</si>
  <si>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</si>
  <si>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</si>
  <si>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</si>
  <si>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</si>
  <si>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</si>
  <si>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</si>
  <si>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</si>
  <si>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</si>
  <si>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</si>
  <si>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</si>
  <si>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</si>
  <si>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</si>
  <si>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</si>
  <si>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</si>
  <si>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</si>
  <si>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</si>
  <si>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</si>
  <si>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</si>
  <si>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</si>
  <si>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</si>
  <si>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</si>
  <si>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</si>
  <si>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</si>
  <si>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</si>
  <si>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</si>
  <si>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</si>
  <si>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</si>
  <si>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</si>
  <si>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</si>
  <si>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</si>
  <si>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</si>
  <si>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</si>
  <si>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</si>
  <si>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</si>
  <si>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</si>
  <si>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</si>
  <si>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</si>
  <si>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</si>
  <si>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</si>
  <si>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</si>
  <si>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</si>
  <si>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</si>
  <si>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</si>
  <si>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</si>
  <si>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</si>
  <si>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</si>
  <si>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</si>
  <si>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</si>
  <si>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</si>
  <si>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</si>
  <si>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</si>
  <si>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</si>
  <si>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</si>
  <si>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</si>
  <si>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</si>
  <si>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</si>
  <si>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</si>
  <si>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</si>
  <si>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</si>
  <si>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</si>
  <si>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</si>
  <si>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</si>
  <si>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</si>
  <si>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</si>
  <si>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</si>
  <si>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</si>
  <si>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</si>
  <si>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</si>
  <si>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</si>
  <si>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</si>
  <si>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</si>
  <si>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</si>
  <si>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</si>
  <si>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</si>
  <si>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</si>
  <si>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</si>
  <si>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</si>
  <si>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</si>
  <si>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</si>
  <si>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</si>
  <si>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</si>
  <si>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</si>
  <si>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</si>
  <si>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</si>
  <si>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</si>
  <si>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</si>
  <si>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</si>
  <si>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</si>
  <si>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</si>
  <si>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</si>
  <si>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</si>
  <si>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</si>
  <si>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</si>
  <si>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</si>
  <si>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</si>
  <si>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</si>
  <si>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</si>
  <si>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</si>
  <si>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</si>
  <si>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</si>
  <si>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</si>
  <si>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</si>
  <si>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</si>
  <si>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</si>
  <si>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</si>
  <si>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</si>
  <si>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</si>
  <si>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</si>
  <si>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</si>
  <si>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</si>
  <si>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</si>
  <si>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</si>
  <si>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</si>
  <si>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</si>
  <si>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</si>
  <si>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</si>
  <si>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</si>
  <si>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</si>
  <si>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</si>
  <si>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</si>
  <si>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</si>
  <si>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</si>
  <si>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</si>
  <si>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</si>
  <si>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</si>
  <si>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</si>
  <si>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</si>
  <si>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</si>
  <si>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</si>
  <si>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</si>
  <si>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</si>
  <si>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</si>
  <si>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</si>
  <si>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</si>
  <si>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</si>
  <si>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</si>
  <si>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</si>
  <si>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</si>
  <si>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</si>
  <si>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</si>
  <si>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</si>
  <si>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</si>
  <si>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</si>
  <si>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</si>
  <si>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</si>
  <si>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</si>
  <si>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</si>
  <si>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</si>
  <si>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</si>
  <si>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</si>
  <si>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</si>
  <si>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</si>
  <si>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</si>
  <si>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</si>
  <si>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</si>
  <si>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</si>
  <si>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</si>
  <si>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</si>
  <si>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</si>
  <si>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</si>
  <si>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</si>
  <si>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</si>
  <si>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</si>
  <si>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</si>
  <si>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</si>
  <si>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</si>
  <si>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</si>
  <si>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</si>
  <si>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</si>
  <si>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</si>
  <si>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</si>
  <si>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</si>
  <si>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</si>
  <si>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</si>
  <si>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</si>
  <si>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</si>
  <si>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</si>
  <si>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</si>
  <si>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</si>
  <si>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</si>
  <si>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</si>
  <si>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</si>
  <si>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</si>
  <si>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</si>
  <si>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</si>
  <si>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</si>
  <si>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</si>
  <si>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</si>
  <si>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</si>
  <si>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</si>
  <si>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</si>
  <si>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</si>
  <si>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</si>
  <si>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</si>
  <si>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</si>
  <si>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</si>
  <si>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</si>
  <si>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</si>
  <si>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</si>
  <si>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</si>
  <si>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</si>
  <si>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</si>
  <si>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</si>
  <si>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</si>
  <si>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</si>
  <si>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</si>
  <si>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</si>
  <si>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</si>
  <si>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</si>
  <si>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</si>
  <si>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</si>
  <si>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</si>
  <si>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</si>
  <si>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</si>
  <si>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</si>
  <si>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</si>
  <si>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</si>
  <si>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</si>
  <si>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</si>
  <si>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</si>
  <si>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</si>
  <si>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</si>
  <si>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</si>
  <si>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</si>
  <si>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</si>
  <si>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</si>
  <si>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</si>
  <si>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</si>
  <si>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</si>
  <si>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</si>
  <si>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</si>
  <si>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</si>
  <si>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</si>
  <si>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</si>
  <si>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</si>
  <si>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</si>
  <si>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</si>
  <si>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</si>
  <si>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</si>
  <si>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</si>
  <si>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</si>
  <si>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</si>
  <si>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</si>
  <si>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</si>
  <si>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</si>
  <si>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</si>
  <si>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</si>
  <si>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</si>
  <si>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</si>
  <si>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</si>
  <si>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</si>
  <si>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</si>
  <si>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</si>
  <si>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</si>
  <si>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</si>
  <si>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</si>
  <si>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</si>
  <si>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</si>
  <si>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</si>
  <si>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</si>
  <si>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</si>
  <si>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</si>
  <si>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</si>
  <si>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</si>
  <si>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</si>
  <si>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</si>
  <si>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</si>
  <si>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</si>
  <si>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</si>
  <si>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</si>
  <si>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</si>
  <si>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</si>
  <si>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</si>
  <si>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</si>
  <si>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</si>
  <si>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</si>
  <si>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</si>
  <si>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</si>
  <si>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</si>
  <si>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</si>
  <si>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</si>
  <si>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</si>
  <si>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</si>
  <si>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</si>
  <si>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</si>
  <si>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</si>
  <si>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</si>
  <si>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</si>
  <si>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</si>
  <si>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</si>
  <si>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</si>
  <si>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</si>
  <si>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</si>
  <si>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</si>
  <si>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</si>
  <si>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</si>
  <si>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</si>
  <si>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</si>
  <si>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</si>
  <si>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</si>
  <si>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</si>
  <si>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</si>
  <si>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</si>
  <si>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</si>
  <si>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</si>
  <si>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</si>
  <si>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</si>
  <si>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</si>
  <si>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</si>
  <si>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</si>
  <si>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</si>
  <si>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</si>
  <si>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</si>
  <si>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</si>
  <si>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</si>
  <si>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</si>
  <si>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</si>
  <si>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</si>
  <si>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</si>
  <si>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</si>
  <si>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</si>
  <si>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</si>
  <si>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</si>
  <si>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</si>
  <si>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</si>
  <si>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</si>
  <si>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</si>
  <si>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</si>
  <si>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</si>
  <si>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</si>
  <si>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</si>
  <si>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</si>
  <si>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</si>
  <si>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</si>
  <si>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</si>
  <si>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</si>
  <si>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</si>
  <si>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</si>
  <si>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</si>
  <si>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</si>
  <si>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</si>
  <si>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</si>
  <si>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</si>
  <si>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</si>
  <si>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</si>
  <si>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</si>
  <si>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</si>
  <si>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</si>
  <si>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</si>
  <si>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</si>
  <si>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</si>
  <si>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</si>
  <si>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</si>
  <si>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</si>
  <si>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</si>
  <si>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</si>
  <si>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</si>
  <si>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</si>
  <si>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</si>
  <si>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</si>
  <si>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</si>
  <si>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</si>
  <si>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</si>
  <si>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</si>
  <si>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</si>
  <si>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</si>
  <si>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</si>
  <si>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</si>
  <si>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</si>
  <si>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</si>
  <si>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</si>
  <si>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</si>
  <si>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</si>
  <si>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</si>
  <si>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</si>
  <si>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</si>
  <si>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</si>
  <si>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</si>
  <si>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</si>
  <si>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</si>
  <si>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</si>
  <si>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</si>
  <si>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</si>
  <si>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</si>
  <si>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</si>
  <si>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</si>
  <si>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</si>
  <si>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</si>
  <si>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</si>
  <si>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</si>
  <si>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</si>
  <si>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</si>
  <si>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</si>
  <si>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</si>
  <si>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</si>
  <si>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</si>
  <si>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</si>
  <si>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</si>
  <si>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</si>
  <si>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</si>
  <si>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</si>
  <si>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</si>
  <si>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</si>
  <si>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</si>
  <si>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</si>
  <si>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</si>
  <si>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</si>
  <si>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</si>
  <si>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</si>
  <si>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</si>
  <si>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</si>
  <si>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</si>
  <si>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</si>
  <si>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</si>
  <si>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</si>
  <si>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</si>
  <si>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</si>
  <si>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</si>
  <si>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</si>
  <si>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</si>
  <si>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</si>
  <si>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</si>
  <si>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</si>
  <si>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</si>
  <si>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</si>
  <si>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</si>
  <si>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</si>
  <si>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</si>
  <si>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</si>
  <si>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</si>
  <si>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</si>
  <si>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</si>
  <si>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</si>
  <si>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</si>
  <si>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</si>
  <si>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</si>
  <si>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</si>
  <si>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</si>
  <si>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</si>
  <si>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</si>
  <si>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</si>
  <si>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</si>
  <si>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</si>
  <si>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</si>
  <si>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</si>
  <si>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</si>
  <si>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</si>
  <si>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</si>
  <si>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</si>
  <si>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</si>
  <si>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</si>
  <si>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</si>
  <si>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</si>
  <si>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</si>
  <si>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</si>
  <si>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</si>
  <si>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</si>
  <si>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</si>
  <si>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</si>
  <si>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</si>
  <si>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</si>
  <si>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</si>
  <si>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</si>
  <si>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</si>
  <si>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</si>
  <si>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</si>
  <si>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</si>
  <si>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</si>
  <si>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</si>
  <si>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</si>
  <si>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</si>
  <si>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</si>
  <si>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</si>
  <si>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</si>
  <si>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</si>
  <si>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</si>
  <si>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</si>
  <si>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</si>
  <si>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</si>
  <si>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</si>
  <si>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</si>
  <si>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</si>
  <si>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</si>
  <si>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</si>
  <si>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</si>
  <si>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</si>
  <si>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</si>
  <si>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</si>
  <si>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</si>
  <si>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</si>
  <si>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</si>
  <si>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</si>
  <si>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</si>
  <si>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</si>
  <si>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</si>
  <si>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</si>
  <si>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</si>
  <si>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</si>
  <si>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</si>
  <si>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</si>
  <si>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</si>
  <si>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</si>
  <si>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</si>
  <si>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</si>
  <si>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</si>
  <si>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</si>
  <si>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</si>
  <si>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</si>
  <si>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</si>
  <si>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</si>
  <si>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</si>
  <si>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</si>
  <si>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</si>
  <si>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</si>
  <si>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</si>
  <si>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</si>
  <si>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</si>
  <si>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</si>
  <si>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</si>
  <si>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</si>
  <si>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</si>
  <si>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</si>
  <si>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</si>
  <si>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</si>
  <si>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</si>
  <si>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</si>
  <si>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</si>
  <si>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</si>
  <si>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</si>
  <si>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</si>
  <si>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</si>
  <si>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</si>
  <si>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</si>
  <si>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</si>
  <si>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</si>
  <si>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</si>
  <si>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</si>
  <si>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</si>
  <si>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</si>
  <si>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</si>
  <si>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</si>
  <si>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</si>
  <si>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</si>
  <si>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</si>
  <si>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</si>
  <si>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</si>
  <si>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</si>
  <si>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</si>
  <si>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</si>
  <si>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</si>
  <si>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</si>
  <si>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</si>
  <si>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</si>
  <si>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</si>
  <si>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</si>
  <si>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</si>
  <si>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</si>
  <si>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</si>
  <si>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</si>
  <si>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</si>
  <si>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</si>
  <si>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</si>
  <si>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</si>
  <si>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</si>
  <si>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</si>
  <si>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</si>
  <si>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</si>
  <si>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</si>
  <si>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</si>
  <si>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</si>
  <si>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</si>
  <si>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</si>
  <si>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</si>
  <si>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</si>
  <si>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</si>
  <si>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</si>
  <si>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</si>
  <si>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</si>
  <si>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</si>
  <si>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</si>
  <si>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</si>
  <si>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</si>
  <si>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</si>
  <si>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</si>
  <si>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</si>
  <si>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</si>
  <si>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</si>
  <si>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</si>
  <si>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</si>
  <si>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</si>
  <si>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</si>
  <si>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</si>
  <si>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</si>
  <si>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</si>
  <si>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</si>
  <si>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</si>
  <si>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</si>
  <si>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</si>
  <si>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</si>
  <si>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</si>
  <si>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</si>
  <si>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</si>
  <si>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</si>
  <si>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</si>
  <si>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</si>
  <si>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</si>
  <si>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</si>
  <si>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</si>
  <si>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</si>
  <si>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</si>
  <si>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</si>
  <si>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</si>
  <si>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</si>
  <si>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</si>
  <si>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</si>
  <si>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</si>
  <si>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</si>
  <si>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</si>
  <si>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</si>
  <si>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</si>
  <si>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</si>
  <si>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</si>
  <si>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</si>
  <si>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</si>
  <si>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</si>
  <si>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</si>
  <si>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</si>
  <si>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</si>
  <si>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</si>
  <si>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</si>
  <si>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</si>
  <si>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</si>
  <si>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</si>
  <si>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</si>
  <si>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</si>
  <si>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</si>
  <si>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</si>
  <si>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</si>
  <si>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</si>
  <si>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</si>
  <si>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</si>
  <si>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</si>
  <si>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</si>
  <si>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</si>
  <si>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</si>
  <si>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</si>
  <si>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</si>
  <si>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</si>
  <si>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</si>
  <si>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</si>
  <si>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</si>
  <si>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</si>
  <si>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</si>
  <si>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</si>
  <si>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</si>
  <si>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</si>
  <si>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</si>
  <si>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</si>
  <si>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</si>
  <si>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</si>
  <si>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</si>
  <si>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</si>
  <si>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</si>
  <si>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</si>
  <si>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</si>
  <si>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</si>
  <si>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</si>
  <si>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</si>
  <si>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</si>
  <si>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</si>
  <si>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</si>
  <si>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</si>
  <si>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</si>
  <si>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</si>
  <si>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</si>
  <si>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</si>
  <si>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</si>
  <si>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</si>
  <si>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</si>
  <si>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</si>
  <si>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</si>
  <si>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</si>
  <si>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</si>
  <si>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</si>
  <si>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</si>
  <si>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</si>
  <si>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</si>
  <si>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</si>
  <si>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</si>
  <si>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</si>
  <si>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</si>
  <si>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</si>
  <si>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</si>
  <si>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</si>
  <si>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</si>
  <si>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</si>
  <si>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</si>
  <si>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</si>
  <si>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</si>
  <si>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</si>
  <si>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</si>
  <si>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</si>
  <si>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</si>
  <si>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</si>
  <si>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</si>
  <si>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</si>
  <si>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</si>
  <si>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</si>
  <si>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</si>
  <si>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</si>
  <si>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</si>
  <si>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</si>
  <si>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</si>
  <si>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</si>
  <si>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</si>
  <si>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</si>
  <si>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</si>
  <si>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</si>
  <si>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</si>
  <si>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</si>
  <si>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</si>
  <si>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</si>
  <si>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</si>
  <si>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</si>
  <si>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</si>
  <si>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</si>
  <si>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</si>
  <si>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</si>
  <si>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</si>
  <si>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</si>
  <si>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</si>
  <si>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</si>
  <si>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</si>
  <si>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</si>
  <si>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</si>
  <si>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</si>
  <si>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</si>
  <si>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</si>
  <si>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</si>
  <si>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</si>
  <si>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</si>
  <si>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</si>
  <si>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</si>
  <si>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</si>
  <si>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</si>
  <si>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</si>
  <si>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</si>
  <si>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</si>
  <si>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</si>
  <si>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</si>
  <si>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</si>
  <si>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</si>
  <si>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</si>
  <si>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</si>
  <si>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</si>
  <si>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</si>
  <si>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</si>
  <si>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</si>
  <si>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</si>
  <si>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</si>
  <si>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</si>
  <si>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</si>
  <si>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</si>
  <si>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</si>
  <si>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</si>
  <si>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</si>
  <si>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</si>
  <si>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</si>
  <si>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</si>
  <si>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</si>
  <si>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</si>
  <si>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</si>
  <si>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</si>
  <si>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</si>
  <si>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</si>
  <si>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</si>
  <si>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</si>
  <si>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</si>
  <si>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</si>
  <si>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</si>
  <si>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</si>
  <si>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</si>
  <si>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</si>
  <si>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</si>
  <si>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</si>
  <si>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</si>
  <si>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</si>
  <si>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</si>
  <si>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</si>
  <si>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</si>
  <si>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</si>
  <si>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</si>
  <si>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</si>
  <si>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</si>
  <si>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</si>
  <si>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</si>
  <si>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</si>
  <si>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</si>
  <si>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</si>
  <si>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</si>
  <si>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</si>
  <si>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</si>
  <si>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</si>
  <si>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</si>
  <si>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</si>
  <si>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</si>
  <si>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</si>
  <si>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</si>
  <si>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</si>
  <si>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</si>
  <si>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</si>
  <si>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</si>
  <si>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</si>
  <si>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</si>
  <si>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</si>
  <si>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</si>
  <si>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</si>
  <si>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</si>
  <si>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</si>
  <si>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</si>
  <si>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</si>
  <si>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</si>
  <si>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</si>
  <si>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</si>
  <si>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</si>
  <si>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</si>
  <si>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</si>
  <si>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</si>
  <si>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</si>
  <si>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</si>
  <si>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</si>
  <si>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</si>
  <si>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</si>
  <si>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</si>
  <si>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</si>
  <si>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</si>
  <si>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</si>
  <si>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</si>
  <si>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</si>
  <si>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</si>
  <si>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</si>
  <si>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</si>
  <si>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</si>
  <si>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</si>
  <si>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</si>
  <si>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</si>
  <si>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</si>
  <si>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</si>
  <si>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</si>
  <si>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</si>
  <si>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</si>
  <si>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</si>
  <si>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</si>
  <si>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</si>
  <si>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</si>
  <si>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</si>
  <si>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</si>
  <si>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</si>
  <si>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</si>
  <si>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</si>
  <si>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</si>
  <si>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</si>
  <si>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</si>
  <si>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</si>
  <si>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</si>
  <si>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</si>
  <si>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</si>
  <si>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</si>
  <si>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</si>
  <si>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</si>
  <si>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</si>
  <si>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</si>
  <si>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</si>
  <si>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</si>
  <si>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</si>
  <si>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</si>
  <si>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</si>
  <si>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</si>
  <si>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</si>
  <si>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</si>
  <si>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</si>
  <si>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</si>
  <si>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</si>
  <si>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</si>
  <si>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</si>
  <si>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</si>
  <si>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</si>
  <si>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</si>
  <si>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</si>
  <si>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</si>
  <si>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</si>
  <si>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</si>
  <si>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</si>
  <si>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</si>
  <si>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</si>
  <si>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</si>
  <si>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</si>
  <si>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</si>
  <si>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</si>
  <si>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</si>
  <si>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</si>
  <si>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</si>
  <si>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</si>
  <si>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</si>
  <si>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</si>
  <si>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</si>
  <si>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</si>
  <si>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</si>
  <si>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</si>
  <si>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</si>
  <si>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</si>
  <si>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</si>
  <si>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</si>
  <si>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</si>
  <si>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</si>
  <si>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</si>
  <si>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</si>
  <si>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</si>
  <si>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</si>
  <si>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</si>
  <si>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</si>
  <si>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</si>
  <si>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</si>
  <si>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</si>
  <si>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</si>
  <si>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</si>
  <si>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</si>
  <si>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</si>
  <si>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</si>
  <si>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</si>
  <si>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</si>
  <si>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</si>
  <si>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</si>
  <si>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</si>
  <si>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</si>
  <si>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</si>
  <si>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</si>
  <si>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</si>
  <si>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</si>
  <si>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</si>
  <si>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</si>
  <si>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</si>
  <si>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</si>
  <si>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</si>
  <si>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</si>
  <si>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</si>
  <si>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</si>
  <si>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</si>
  <si>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</si>
  <si>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</si>
  <si>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</si>
  <si>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</si>
  <si>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</si>
  <si>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</si>
  <si>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</si>
  <si>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</si>
  <si>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</si>
  <si>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</si>
  <si>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</si>
  <si>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</si>
  <si>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</si>
  <si>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</si>
  <si>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</si>
  <si>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</si>
  <si>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</si>
  <si>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</si>
  <si>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</si>
  <si>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</si>
  <si>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</si>
  <si>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</si>
  <si>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</si>
  <si>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</si>
  <si>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</si>
  <si>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</si>
  <si>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</si>
  <si>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</si>
  <si>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</si>
  <si>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</si>
  <si>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</si>
  <si>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</si>
  <si>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</si>
  <si>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</si>
  <si>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</si>
  <si>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</si>
  <si>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</si>
  <si>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</si>
  <si>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</si>
  <si>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</si>
  <si>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</si>
  <si>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</si>
  <si>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</si>
  <si>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</si>
  <si>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</si>
  <si>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</si>
  <si>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</si>
  <si>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</si>
  <si>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</si>
  <si>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</si>
  <si>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</si>
  <si>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</si>
  <si>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</si>
  <si>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</si>
  <si>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</si>
  <si>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</si>
  <si>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</si>
  <si>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</si>
  <si>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</si>
  <si>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</si>
  <si>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</si>
  <si>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</si>
  <si>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</si>
  <si>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</si>
  <si>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</si>
  <si>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</si>
  <si>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</si>
  <si>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</si>
  <si>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</si>
  <si>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</si>
  <si>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</si>
  <si>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</si>
  <si>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</si>
  <si>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</si>
  <si>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</si>
  <si>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</si>
  <si>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</si>
  <si>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</si>
  <si>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</si>
  <si>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</si>
  <si>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</si>
  <si>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</si>
  <si>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</si>
  <si>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</si>
  <si>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</si>
  <si>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</si>
  <si>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</si>
  <si>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</si>
  <si>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</si>
  <si>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</si>
  <si>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</si>
  <si>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</si>
  <si>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</si>
  <si>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</si>
  <si>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</si>
  <si>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</si>
  <si>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</si>
  <si>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</si>
  <si>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</si>
  <si>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</si>
  <si>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</si>
  <si>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</si>
  <si>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</si>
  <si>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</si>
  <si>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</si>
  <si>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</si>
  <si>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</si>
  <si>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</si>
  <si>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</si>
  <si>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</si>
  <si>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</si>
  <si>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</si>
  <si>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</si>
  <si>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</si>
  <si>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</si>
  <si>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</si>
  <si>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</si>
  <si>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</si>
  <si>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</si>
  <si>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</si>
  <si>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</si>
  <si>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</si>
  <si>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</si>
  <si>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</si>
  <si>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</si>
  <si>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</si>
  <si>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</si>
  <si>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</si>
  <si>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</si>
  <si>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</si>
  <si>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</si>
  <si>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</si>
  <si>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</si>
  <si>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</si>
  <si>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</si>
  <si>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</si>
  <si>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</si>
  <si>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</si>
  <si>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</si>
  <si>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</si>
  <si>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</si>
  <si>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</si>
  <si>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</si>
  <si>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</si>
  <si>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</si>
  <si>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</si>
  <si>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</si>
  <si>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</si>
  <si>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</si>
  <si>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</si>
  <si>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</si>
  <si>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</si>
  <si>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</si>
  <si>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</si>
  <si>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</si>
  <si>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</si>
  <si>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</si>
  <si>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</si>
  <si>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</si>
  <si>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</si>
  <si>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</si>
  <si>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</si>
  <si>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</si>
  <si>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</si>
  <si>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</si>
  <si>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</si>
  <si>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</si>
  <si>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</si>
  <si>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</si>
  <si>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</si>
  <si>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</si>
  <si>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</si>
  <si>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</si>
  <si>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</si>
  <si>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</si>
  <si>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</si>
  <si>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</si>
  <si>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</si>
  <si>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</si>
  <si>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</si>
  <si>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</si>
  <si>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</si>
  <si>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</si>
  <si>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</si>
  <si>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</si>
  <si>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</si>
  <si>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</si>
  <si>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</si>
  <si>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</si>
  <si>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</si>
  <si>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</si>
  <si>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</si>
  <si>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</si>
  <si>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</si>
  <si>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</si>
  <si>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</si>
  <si>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</si>
  <si>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</si>
  <si>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</si>
  <si>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</si>
  <si>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</si>
  <si>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</si>
  <si>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</si>
  <si>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</si>
  <si>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</si>
  <si>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</si>
  <si>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</si>
  <si>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</si>
  <si>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</si>
  <si>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</si>
  <si>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</si>
  <si>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</si>
  <si>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</si>
  <si>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</si>
  <si>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</si>
  <si>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</si>
  <si>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</si>
  <si>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</si>
  <si>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</si>
  <si>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</si>
  <si>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</si>
  <si>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</si>
  <si>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</si>
  <si>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</si>
  <si>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</si>
  <si>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</si>
  <si>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</si>
  <si>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</si>
  <si>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</si>
  <si>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</si>
  <si>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</si>
  <si>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</si>
  <si>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</si>
  <si>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</si>
  <si>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</si>
  <si>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</si>
  <si>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</si>
  <si>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</si>
  <si>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</si>
  <si>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</si>
  <si>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</si>
  <si>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</si>
  <si>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</si>
  <si>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</si>
  <si>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</si>
  <si>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</si>
  <si>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</si>
  <si>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</si>
  <si>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</si>
  <si>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</si>
  <si>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</si>
  <si>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</si>
  <si>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</si>
  <si>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</si>
  <si>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</si>
  <si>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</si>
  <si>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</si>
  <si>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</si>
  <si>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</si>
  <si>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</si>
  <si>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</si>
  <si>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</si>
  <si>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</si>
  <si>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</si>
  <si>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</si>
  <si>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</si>
  <si>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</si>
  <si>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</si>
  <si>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</si>
  <si>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</si>
  <si>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</si>
  <si>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</si>
  <si>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</si>
  <si>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</si>
  <si>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</si>
  <si>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</si>
  <si>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</si>
  <si>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</si>
  <si>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</si>
  <si>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</si>
  <si>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</si>
  <si>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</si>
  <si>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</si>
  <si>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</si>
  <si>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</si>
  <si>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</si>
  <si>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</si>
  <si>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</si>
  <si>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</si>
  <si>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</si>
  <si>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</si>
  <si>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</si>
  <si>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</si>
  <si>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</si>
  <si>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</si>
  <si>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</si>
  <si>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</si>
  <si>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</si>
  <si>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</si>
  <si>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</si>
  <si>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</si>
  <si>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</si>
  <si>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</si>
  <si>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</si>
  <si>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</si>
  <si>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</si>
  <si>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</si>
  <si>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</si>
  <si>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</si>
  <si>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</si>
  <si>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</si>
  <si>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</si>
  <si>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</si>
  <si>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</si>
  <si>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</si>
  <si>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</si>
  <si>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</si>
  <si>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</si>
  <si>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</si>
  <si>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</si>
  <si>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</si>
  <si>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</si>
  <si>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</si>
  <si>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</si>
  <si>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</si>
  <si>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</si>
  <si>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</si>
  <si>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</si>
  <si>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</si>
  <si>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</si>
  <si>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</si>
  <si>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</si>
  <si>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</si>
  <si>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</si>
  <si>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</si>
  <si>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</si>
  <si>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</si>
  <si>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</si>
  <si>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</si>
  <si>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</si>
  <si>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</si>
  <si>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</si>
  <si>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</si>
  <si>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</si>
  <si>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</si>
  <si>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</si>
  <si>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</si>
  <si>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</si>
  <si>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</si>
  <si>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</si>
  <si>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</si>
  <si>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</si>
  <si>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</si>
  <si>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</si>
  <si>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</si>
  <si>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</si>
  <si>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</si>
  <si>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</si>
  <si>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</si>
  <si>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</si>
  <si>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</si>
  <si>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</si>
  <si>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</si>
  <si>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</si>
  <si>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</si>
  <si>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</si>
  <si>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</si>
  <si>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</si>
  <si>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</si>
  <si>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</si>
  <si>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</si>
  <si>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</si>
  <si>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</si>
  <si>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</si>
  <si>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</si>
  <si>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</si>
  <si>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</si>
  <si>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</si>
  <si>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</si>
  <si>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</si>
  <si>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</si>
  <si>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</si>
  <si>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</si>
  <si>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</si>
  <si>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</si>
  <si>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</si>
  <si>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</si>
  <si>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</si>
  <si>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</si>
  <si>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</si>
  <si>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</si>
  <si>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</si>
  <si>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</si>
  <si>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</si>
  <si>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</si>
  <si>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</si>
  <si>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</si>
  <si>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</si>
  <si>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</si>
  <si>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</si>
  <si>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</si>
  <si>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</si>
  <si>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</si>
  <si>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</si>
  <si>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</si>
  <si>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</si>
  <si>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</si>
  <si>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</si>
  <si>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</si>
  <si>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</si>
  <si>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</si>
  <si>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</si>
  <si>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</si>
  <si>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</si>
  <si>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</si>
  <si>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</si>
  <si>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</si>
  <si>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</si>
  <si>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</si>
  <si>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</si>
  <si>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</si>
  <si>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</si>
  <si>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</si>
  <si>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</si>
  <si>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</si>
  <si>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</si>
  <si>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</si>
  <si>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</si>
  <si>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</si>
  <si>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</si>
  <si>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</si>
  <si>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</si>
  <si>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</si>
  <si>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</si>
  <si>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</si>
  <si>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</si>
  <si>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</si>
  <si>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</si>
  <si>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</si>
  <si>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</si>
  <si>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</si>
  <si>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</si>
  <si>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</si>
  <si>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</si>
  <si>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</si>
  <si>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</si>
  <si>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</si>
  <si>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</si>
  <si>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</si>
  <si>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</si>
  <si>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</si>
  <si>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</si>
  <si>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</si>
  <si>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</si>
  <si>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</si>
  <si>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</si>
  <si>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</si>
  <si>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</si>
  <si>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</si>
  <si>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</si>
  <si>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</si>
  <si>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</si>
  <si>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</si>
  <si>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</si>
  <si>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</si>
  <si>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</si>
  <si>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</si>
  <si>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</si>
  <si>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</si>
  <si>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</si>
  <si>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</si>
  <si>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</si>
  <si>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</si>
  <si>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</si>
  <si>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</si>
  <si>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</si>
  <si>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</si>
  <si>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</si>
  <si>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</si>
  <si>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</si>
  <si>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</si>
  <si>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</si>
  <si>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</si>
  <si>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</si>
  <si>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</si>
  <si>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</si>
  <si>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</si>
  <si>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</si>
  <si>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</si>
  <si>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</si>
  <si>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</si>
  <si>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</si>
  <si>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</si>
  <si>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</si>
  <si>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</si>
  <si>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</si>
  <si>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</si>
  <si>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</si>
  <si>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</si>
  <si>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</si>
  <si>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</si>
  <si>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</si>
  <si>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</si>
  <si>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</si>
  <si>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</si>
  <si>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</si>
  <si>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</si>
  <si>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</si>
  <si>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</si>
  <si>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</si>
  <si>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</si>
  <si>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</si>
  <si>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</si>
  <si>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</si>
  <si>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</si>
  <si>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</si>
  <si>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</si>
  <si>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</si>
  <si>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</si>
  <si>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</si>
  <si>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</si>
  <si>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</si>
  <si>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</si>
  <si>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</si>
  <si>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</si>
  <si>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</si>
  <si>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</si>
  <si>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</si>
  <si>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</si>
  <si>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</si>
  <si>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</si>
  <si>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</si>
  <si>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</si>
  <si>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</si>
  <si>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</si>
  <si>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</si>
  <si>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</si>
  <si>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</si>
  <si>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</si>
  <si>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</si>
  <si>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</si>
  <si>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</si>
  <si>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</si>
  <si>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</si>
  <si>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</si>
  <si>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</si>
  <si>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</si>
  <si>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</si>
  <si>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</si>
  <si>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</si>
  <si>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</si>
  <si>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</si>
  <si>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</si>
  <si>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</si>
  <si>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</si>
  <si>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</si>
  <si>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</si>
  <si>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</si>
  <si>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</si>
  <si>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</si>
  <si>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</si>
  <si>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</si>
  <si>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</si>
  <si>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</si>
  <si>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</si>
  <si>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</si>
  <si>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</si>
  <si>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</si>
  <si>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</si>
  <si>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</si>
  <si>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</si>
  <si>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</si>
  <si>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</si>
  <si>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</si>
  <si>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</si>
  <si>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</si>
  <si>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</si>
  <si>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</si>
  <si>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</si>
  <si>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</si>
  <si>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</si>
  <si>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</si>
  <si>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</si>
  <si>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</si>
  <si>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</si>
  <si>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</si>
  <si>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</si>
  <si>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</si>
  <si>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</si>
  <si>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</si>
  <si>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</si>
  <si>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</si>
  <si>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</si>
  <si>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</si>
  <si>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</si>
  <si>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</si>
  <si>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</si>
  <si>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</si>
  <si>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</si>
  <si>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</si>
  <si>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</si>
  <si>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</si>
  <si>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</si>
  <si>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</si>
  <si>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</si>
  <si>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</si>
  <si>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</si>
  <si>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</si>
  <si>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</si>
  <si>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</si>
  <si>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</si>
  <si>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</si>
  <si>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</si>
  <si>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</si>
  <si>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</si>
  <si>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</si>
  <si>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</si>
  <si>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</si>
  <si>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</si>
  <si>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</si>
  <si>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</si>
  <si>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</si>
  <si>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</si>
  <si>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</si>
  <si>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</si>
  <si>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</si>
  <si>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</si>
  <si>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</si>
  <si>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</si>
  <si>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</si>
  <si>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</si>
  <si>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</si>
  <si>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</si>
  <si>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</si>
  <si>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</si>
  <si>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</si>
  <si>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</si>
  <si>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</si>
  <si>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</si>
  <si>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</si>
  <si>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</si>
  <si>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</si>
  <si>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</si>
  <si>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</si>
  <si>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</si>
  <si>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</si>
  <si>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</si>
  <si>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</si>
  <si>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</si>
  <si>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</si>
  <si>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</si>
  <si>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</si>
  <si>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</si>
  <si>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</si>
  <si>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</si>
  <si>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</si>
  <si>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</si>
  <si>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</si>
  <si>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</si>
  <si>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</si>
  <si>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</si>
  <si>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</si>
  <si>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</si>
  <si>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</si>
  <si>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</si>
  <si>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</si>
  <si>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</si>
  <si>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</si>
  <si>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</si>
  <si>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</si>
  <si>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</si>
  <si>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</si>
  <si>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</si>
  <si>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</si>
  <si>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</si>
  <si>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</si>
  <si>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</si>
  <si>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</si>
  <si>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</si>
  <si>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</si>
  <si>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</si>
  <si>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</si>
  <si>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</si>
  <si>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</si>
  <si>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</si>
  <si>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</si>
  <si>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</si>
  <si>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</si>
  <si>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</si>
  <si>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</si>
  <si>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</si>
  <si>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</si>
  <si>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</si>
  <si>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</si>
  <si>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</si>
  <si>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</si>
  <si>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</si>
  <si>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</si>
  <si>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</si>
  <si>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</si>
  <si>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</si>
  <si>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</si>
  <si>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</si>
  <si>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</si>
  <si>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</si>
  <si>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</si>
  <si>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</si>
  <si>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</si>
  <si>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</si>
  <si>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</si>
  <si>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</si>
  <si>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</si>
  <si>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</si>
  <si>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</si>
  <si>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</si>
  <si>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</si>
  <si>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</si>
  <si>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</si>
  <si>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</si>
  <si>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</si>
  <si>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</si>
  <si>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</si>
  <si>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</si>
  <si>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</si>
  <si>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</si>
  <si>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</si>
  <si>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</si>
  <si>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</si>
  <si>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</si>
  <si>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</si>
  <si>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</si>
  <si>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</si>
  <si>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</si>
  <si>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</si>
  <si>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</si>
  <si>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</si>
  <si>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</si>
  <si>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</si>
  <si>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</si>
  <si>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</si>
  <si>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</si>
  <si>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</si>
  <si>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</si>
  <si>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</si>
  <si>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</si>
  <si>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</si>
  <si>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</si>
  <si>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</si>
  <si>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</si>
  <si>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</si>
  <si>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</si>
  <si>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</si>
  <si>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</si>
  <si>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</si>
  <si>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</si>
  <si>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</si>
  <si>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</si>
  <si>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</si>
  <si>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</si>
  <si>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</si>
  <si>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</si>
  <si>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</si>
  <si>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</si>
  <si>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</si>
  <si>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</si>
  <si>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</si>
  <si>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</si>
  <si>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</si>
  <si>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</si>
  <si>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</si>
  <si>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</si>
  <si>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</si>
  <si>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</si>
  <si>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</si>
  <si>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</si>
  <si>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</si>
  <si>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</si>
  <si>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</si>
  <si>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</si>
  <si>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</si>
  <si>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</si>
  <si>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</si>
  <si>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</si>
  <si>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</si>
  <si>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</si>
  <si>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</si>
  <si>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</si>
  <si>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</si>
  <si>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</si>
  <si>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</si>
  <si>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</si>
  <si>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</si>
  <si>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</si>
  <si>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</si>
  <si>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</si>
  <si>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</si>
  <si>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</si>
  <si>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</si>
  <si>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</si>
  <si>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</si>
  <si>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</si>
  <si>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</si>
  <si>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</si>
  <si>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</si>
  <si>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</si>
  <si>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</si>
  <si>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</si>
  <si>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</si>
  <si>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</si>
  <si>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</si>
  <si>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</si>
  <si>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</si>
  <si>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</si>
  <si>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</si>
  <si>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</si>
  <si>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</si>
  <si>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</si>
  <si>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</si>
  <si>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</si>
  <si>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</si>
  <si>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</si>
  <si>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</si>
  <si>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</si>
  <si>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</si>
  <si>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</si>
  <si>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</si>
  <si>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</si>
  <si>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</si>
  <si>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</si>
  <si>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</si>
  <si>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</si>
  <si>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</si>
  <si>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</si>
  <si>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</si>
  <si>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</si>
  <si>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</si>
  <si>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</si>
  <si>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</si>
  <si>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</si>
  <si>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</si>
  <si>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</si>
  <si>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</si>
  <si>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</si>
  <si>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</si>
  <si>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</si>
  <si>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</si>
  <si>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</si>
  <si>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</si>
  <si>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</si>
  <si>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</si>
  <si>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</si>
  <si>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</si>
  <si>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</si>
  <si>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</si>
  <si>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</si>
  <si>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</si>
  <si>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</si>
  <si>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</si>
  <si>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</si>
  <si>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</si>
  <si>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</si>
  <si>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</si>
  <si>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</si>
  <si>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</si>
  <si>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</si>
  <si>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</si>
  <si>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</si>
  <si>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</si>
  <si>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</si>
  <si>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</si>
  <si>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</si>
  <si>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</si>
  <si>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</si>
  <si>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</si>
  <si>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</si>
  <si>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</si>
  <si>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</si>
  <si>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</si>
  <si>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</si>
  <si>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</si>
  <si>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</si>
  <si>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</si>
  <si>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</si>
  <si>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</si>
  <si>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</si>
  <si>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</si>
  <si>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</si>
  <si>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</si>
  <si>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</si>
  <si>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</si>
  <si>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</si>
  <si>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</si>
  <si>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</si>
  <si>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</si>
  <si>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</si>
  <si>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</si>
  <si>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</si>
  <si>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</si>
  <si>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</si>
  <si>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</si>
  <si>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</si>
  <si>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</si>
  <si>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</si>
  <si>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</si>
  <si>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</si>
  <si>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</si>
  <si>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</si>
  <si>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</si>
  <si>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</si>
  <si>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</si>
  <si>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</si>
  <si>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</si>
  <si>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</si>
  <si>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</si>
  <si>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</si>
  <si>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</si>
  <si>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</si>
  <si>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</si>
  <si>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</si>
  <si>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</si>
  <si>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</si>
  <si>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</si>
  <si>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</si>
  <si>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</si>
  <si>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</si>
  <si>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</si>
  <si>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</si>
  <si>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</si>
  <si>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</si>
  <si>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</si>
  <si>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</si>
  <si>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</si>
  <si>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</si>
  <si>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</si>
  <si>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</si>
  <si>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</si>
  <si>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</si>
  <si>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</si>
  <si>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</si>
  <si>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</si>
  <si>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</si>
  <si>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</si>
  <si>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</si>
  <si>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</si>
  <si>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</si>
  <si>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</si>
  <si>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</si>
  <si>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</si>
  <si>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</si>
  <si>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</si>
  <si>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</si>
  <si>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</si>
  <si>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</si>
  <si>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</si>
  <si>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</si>
  <si>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</si>
  <si>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</si>
  <si>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</si>
  <si>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</si>
  <si>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</si>
  <si>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</si>
  <si>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</si>
  <si>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</si>
  <si>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</si>
  <si>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</si>
  <si>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</si>
  <si>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</si>
  <si>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</si>
  <si>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</si>
  <si>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</si>
  <si>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</si>
  <si>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</si>
  <si>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</si>
  <si>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</si>
  <si>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</si>
  <si>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</si>
  <si>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</si>
  <si>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</si>
  <si>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</si>
  <si>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</si>
  <si>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</si>
  <si>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</si>
  <si>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</si>
  <si>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</si>
  <si>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</si>
  <si>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</si>
  <si>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</si>
  <si>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</si>
  <si>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</si>
  <si>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</si>
  <si>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</si>
  <si>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</si>
  <si>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</si>
  <si>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</si>
  <si>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</si>
  <si>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</si>
  <si>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</si>
  <si>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</si>
  <si>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</si>
  <si>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</si>
  <si>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</si>
  <si>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</si>
  <si>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</si>
  <si>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</si>
  <si>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</si>
  <si>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</si>
  <si>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</si>
  <si>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</si>
  <si>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</si>
  <si>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</si>
  <si>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</si>
  <si>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</si>
  <si>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</si>
  <si>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</si>
  <si>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</si>
  <si>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</si>
  <si>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</si>
  <si>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</si>
  <si>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</si>
  <si>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</si>
  <si>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</si>
  <si>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</si>
  <si>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</si>
  <si>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</si>
  <si>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</si>
  <si>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</si>
  <si>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</si>
  <si>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</si>
  <si>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</si>
  <si>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</si>
  <si>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</si>
  <si>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</si>
  <si>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</si>
  <si>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</si>
  <si>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</si>
  <si>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</si>
  <si>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</si>
  <si>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</si>
  <si>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</si>
  <si>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</si>
  <si>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</si>
  <si>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</si>
  <si>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</si>
  <si>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</si>
  <si>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</si>
  <si>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</si>
  <si>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</si>
  <si>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</si>
  <si>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</si>
  <si>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</si>
  <si>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</si>
  <si>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</si>
  <si>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</si>
  <si>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</si>
  <si>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</si>
  <si>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</si>
  <si>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</si>
  <si>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</si>
  <si>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</si>
  <si>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</si>
  <si>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</si>
  <si>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</si>
  <si>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</si>
  <si>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</si>
  <si>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</si>
  <si>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</si>
  <si>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</si>
  <si>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</si>
  <si>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</si>
  <si>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</si>
  <si>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</si>
  <si>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</si>
  <si>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</si>
  <si>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</si>
  <si>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</si>
  <si>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</si>
  <si>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</si>
  <si>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</si>
  <si>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</si>
  <si>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</si>
  <si>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</si>
  <si>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</si>
  <si>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</si>
  <si>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</si>
  <si>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</si>
  <si>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</si>
  <si>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</si>
  <si>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</si>
  <si>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</si>
  <si>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</si>
  <si>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</si>
  <si>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</si>
  <si>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</si>
  <si>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</si>
  <si>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</si>
  <si>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</si>
  <si>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</si>
  <si>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</si>
  <si>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</si>
  <si>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</si>
  <si>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</si>
  <si>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</si>
  <si>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</si>
  <si>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</si>
  <si>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</si>
  <si>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</si>
  <si>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</si>
  <si>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</si>
  <si>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</si>
  <si>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</si>
  <si>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</si>
  <si>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</si>
  <si>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</si>
  <si>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</si>
  <si>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</si>
  <si>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</si>
  <si>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</si>
  <si>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</si>
  <si>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</si>
  <si>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</si>
  <si>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</si>
  <si>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</si>
  <si>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</si>
  <si>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</si>
  <si>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</si>
  <si>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</si>
  <si>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</si>
  <si>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</si>
  <si>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</si>
  <si>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</si>
  <si>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</si>
  <si>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</si>
  <si>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</si>
  <si>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</si>
  <si>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</si>
  <si>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</si>
  <si>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</si>
  <si>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</si>
  <si>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</si>
  <si>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</si>
  <si>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</si>
  <si>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</si>
  <si>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</si>
  <si>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</si>
  <si>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</si>
  <si>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</si>
  <si>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</si>
  <si>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</si>
  <si>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</si>
  <si>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</si>
  <si>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</si>
  <si>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</si>
  <si>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</si>
  <si>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</si>
  <si>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</si>
  <si>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</si>
  <si>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</si>
  <si>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</si>
  <si>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</si>
  <si>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</si>
  <si>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</si>
  <si>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</si>
  <si>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</si>
  <si>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</si>
  <si>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</si>
  <si>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</si>
  <si>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</si>
  <si>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</si>
  <si>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</si>
  <si>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</si>
  <si>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</si>
  <si>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</si>
  <si>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</si>
  <si>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</si>
  <si>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</si>
  <si>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</si>
  <si>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</si>
  <si>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</si>
  <si>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</si>
  <si>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</si>
  <si>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</si>
  <si>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</si>
  <si>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</si>
  <si>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</si>
  <si>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</si>
  <si>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</si>
  <si>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</si>
  <si>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</si>
  <si>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</si>
  <si>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</si>
  <si>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</si>
  <si>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</si>
  <si>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</si>
  <si>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</si>
  <si>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</si>
  <si>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</si>
  <si>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</si>
  <si>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</si>
  <si>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</si>
  <si>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</si>
  <si>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</si>
  <si>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</si>
  <si>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</si>
  <si>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</si>
  <si>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</si>
  <si>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</si>
  <si>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</si>
  <si>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</si>
  <si>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</si>
  <si>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</si>
  <si>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</si>
  <si>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</si>
  <si>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</si>
  <si>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</si>
  <si>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</si>
  <si>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</si>
  <si>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</si>
  <si>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</si>
  <si>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</si>
  <si>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</si>
  <si>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</si>
  <si>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</si>
  <si>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</si>
  <si>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</si>
  <si>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</si>
  <si>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</si>
  <si>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</si>
  <si>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</si>
  <si>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</si>
  <si>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</si>
  <si>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</si>
  <si>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</si>
  <si>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</si>
  <si>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</si>
  <si>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</si>
  <si>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</si>
  <si>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</si>
  <si>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</si>
  <si>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</si>
  <si>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</si>
  <si>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</si>
  <si>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</si>
  <si>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</si>
  <si>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</si>
  <si>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</si>
  <si>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</si>
  <si>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</si>
  <si>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</si>
  <si>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</si>
  <si>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</si>
  <si>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</si>
  <si>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</si>
  <si>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</si>
  <si>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</si>
  <si>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</si>
  <si>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</si>
  <si>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</si>
  <si>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</si>
  <si>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</si>
  <si>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</si>
  <si>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</si>
  <si>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</si>
  <si>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</si>
  <si>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</si>
  <si>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</si>
  <si>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</si>
  <si>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</si>
  <si>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</si>
  <si>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</si>
  <si>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</si>
  <si>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</si>
  <si>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</si>
  <si>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</si>
  <si>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</si>
  <si>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</si>
  <si>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</si>
  <si>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</si>
  <si>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</si>
  <si>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</si>
  <si>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</si>
  <si>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</si>
  <si>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</si>
  <si>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</si>
  <si>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</si>
  <si>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</si>
  <si>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</si>
  <si>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</si>
  <si>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</si>
  <si>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</si>
  <si>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</si>
  <si>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</si>
  <si>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</si>
  <si>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</si>
  <si>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</si>
  <si>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</si>
  <si>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</si>
  <si>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</si>
  <si>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</si>
  <si>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</si>
  <si>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</si>
  <si>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</si>
  <si>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</si>
  <si>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</si>
  <si>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</si>
  <si>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</si>
  <si>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</si>
  <si>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</si>
  <si>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</si>
  <si>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</si>
  <si>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</si>
  <si>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</si>
  <si>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</si>
  <si>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</si>
  <si>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</si>
  <si>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</si>
  <si>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</si>
  <si>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</si>
  <si>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</si>
  <si>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</si>
  <si>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</si>
  <si>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</si>
  <si>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</si>
  <si>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</si>
  <si>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</si>
  <si>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</si>
  <si>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</si>
  <si>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</si>
  <si>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</si>
  <si>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</si>
  <si>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</si>
  <si>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</si>
  <si>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</si>
  <si>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</si>
  <si>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</si>
  <si>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</si>
  <si>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</si>
  <si>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</si>
  <si>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</si>
  <si>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</si>
  <si>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</si>
  <si>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</si>
  <si>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</si>
  <si>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</si>
  <si>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</si>
  <si>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</si>
  <si>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</si>
  <si>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</si>
  <si>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</si>
  <si>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</si>
  <si>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</si>
  <si>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</si>
  <si>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</si>
  <si>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</si>
  <si>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</si>
  <si>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</si>
  <si>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</si>
  <si>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</si>
  <si>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</si>
  <si>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</si>
  <si>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</si>
  <si>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</si>
  <si>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</si>
  <si>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</si>
  <si>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</si>
  <si>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</si>
  <si>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</si>
  <si>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</si>
  <si>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</si>
  <si>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</si>
  <si>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</si>
  <si>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</si>
  <si>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</si>
  <si>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</si>
  <si>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</si>
  <si>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</si>
  <si>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</si>
  <si>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</si>
  <si>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</si>
  <si>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</si>
  <si>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</si>
  <si>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</si>
  <si>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</si>
  <si>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</si>
  <si>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</si>
  <si>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</si>
  <si>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</si>
  <si>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</si>
  <si>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</si>
  <si>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</si>
  <si>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</si>
  <si>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</si>
  <si>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</si>
  <si>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</si>
  <si>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</si>
  <si>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</si>
  <si>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</si>
  <si>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</si>
  <si>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</si>
  <si>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</si>
  <si>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</si>
  <si>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</si>
  <si>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</si>
  <si>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</si>
  <si>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</si>
  <si>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</si>
  <si>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</si>
  <si>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</si>
  <si>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</si>
  <si>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</si>
  <si>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</si>
  <si>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</si>
  <si>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</si>
  <si>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</si>
  <si>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</si>
  <si>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</si>
  <si>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</si>
  <si>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</si>
  <si>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</si>
  <si>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</si>
  <si>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</si>
  <si>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</si>
  <si>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</si>
  <si>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</si>
  <si>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</si>
  <si>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</si>
  <si>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</si>
  <si>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</si>
  <si>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</si>
  <si>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</si>
  <si>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</si>
  <si>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</si>
  <si>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</si>
  <si>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</si>
  <si>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</si>
  <si>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</si>
  <si>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</si>
  <si>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</si>
  <si>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</si>
  <si>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</si>
  <si>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</si>
  <si>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</si>
  <si>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</si>
  <si>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</si>
  <si>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</si>
  <si>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</si>
  <si>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</si>
  <si>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</si>
  <si>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</si>
  <si>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</si>
  <si>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</si>
  <si>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</si>
  <si>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</si>
  <si>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</si>
  <si>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</si>
  <si>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</si>
  <si>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</si>
  <si>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</si>
  <si>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</si>
  <si>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</si>
  <si>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</si>
  <si>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</si>
  <si>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</si>
  <si>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</si>
  <si>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</si>
  <si>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</si>
  <si>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</si>
  <si>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</si>
  <si>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</si>
  <si>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</si>
  <si>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</si>
  <si>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</si>
  <si>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</si>
  <si>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</si>
  <si>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</si>
  <si>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</si>
  <si>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</si>
  <si>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</si>
  <si>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</si>
  <si>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</si>
  <si>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</si>
  <si>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</si>
  <si>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</si>
  <si>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</si>
  <si>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</si>
  <si>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</si>
  <si>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</si>
  <si>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</si>
  <si>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</si>
  <si>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</si>
  <si>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</si>
  <si>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</si>
  <si>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</si>
  <si>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</si>
  <si>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</si>
  <si>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</si>
  <si>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</si>
  <si>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</si>
  <si>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</si>
  <si>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</si>
  <si>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</si>
  <si>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</si>
  <si>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</si>
  <si>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</si>
  <si>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</si>
  <si>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</si>
  <si>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</si>
  <si>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</si>
  <si>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</si>
  <si>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</si>
  <si>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</si>
  <si>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</si>
  <si>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</si>
  <si>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</si>
  <si>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</si>
  <si>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</si>
  <si>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</si>
  <si>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</si>
  <si>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</si>
  <si>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</si>
  <si>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</si>
  <si>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</si>
  <si>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</si>
  <si>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</si>
  <si>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</si>
  <si>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</si>
  <si>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</si>
  <si>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</si>
  <si>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</si>
  <si>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</si>
  <si>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</si>
  <si>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</si>
  <si>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</si>
  <si>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</si>
  <si>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</si>
  <si>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</si>
  <si>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</si>
  <si>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</si>
  <si>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</si>
  <si>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</si>
  <si>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</si>
  <si>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</si>
  <si>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</si>
  <si>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</si>
  <si>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</si>
  <si>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</si>
  <si>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</si>
  <si>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</si>
  <si>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</si>
  <si>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</si>
  <si>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</si>
  <si>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</si>
  <si>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</si>
  <si>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</si>
  <si>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</si>
  <si>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</si>
  <si>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</si>
  <si>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</si>
  <si>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</si>
  <si>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</si>
  <si>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</si>
  <si>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</si>
  <si>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</si>
  <si>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</si>
  <si>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</si>
  <si>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</si>
  <si>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</si>
  <si>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</si>
  <si>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</si>
  <si>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</si>
  <si>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</si>
  <si>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</si>
  <si>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</si>
  <si>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</si>
  <si>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</si>
  <si>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</si>
  <si>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</si>
  <si>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</si>
  <si>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</si>
  <si>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</si>
  <si>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</si>
  <si>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</si>
  <si>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</si>
  <si>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</si>
  <si>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</si>
  <si>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</si>
  <si>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</si>
  <si>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</si>
  <si>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</si>
  <si>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</si>
  <si>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</si>
  <si>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</si>
  <si>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</si>
  <si>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</si>
  <si>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</si>
  <si>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</si>
  <si>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</si>
  <si>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</si>
  <si>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</si>
  <si>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</si>
  <si>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</si>
  <si>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</si>
  <si>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</si>
  <si>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</si>
  <si>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</si>
  <si>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</si>
  <si>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</si>
  <si>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</si>
  <si>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</si>
  <si>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</si>
  <si>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</si>
  <si>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</si>
  <si>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</si>
  <si>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</si>
  <si>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</si>
  <si>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</si>
  <si>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</si>
  <si>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</si>
  <si>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</si>
  <si>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</si>
  <si>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</si>
  <si>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</si>
  <si>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</si>
  <si>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</si>
  <si>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</si>
  <si>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</si>
  <si>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</si>
  <si>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</si>
  <si>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</si>
  <si>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</si>
  <si>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</si>
  <si>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</si>
  <si>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</si>
  <si>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</si>
  <si>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</si>
  <si>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</si>
  <si>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</si>
  <si>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</si>
  <si>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</si>
  <si>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</si>
  <si>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</si>
  <si>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</si>
  <si>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</si>
  <si>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</si>
  <si>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</si>
  <si>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</si>
  <si>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</si>
  <si>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</si>
  <si>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</si>
  <si>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</si>
  <si>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</si>
  <si>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</si>
  <si>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</si>
  <si>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</si>
  <si>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</si>
  <si>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</si>
  <si>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</si>
  <si>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</si>
  <si>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</si>
  <si>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</si>
  <si>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</si>
  <si>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</si>
  <si>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</si>
  <si>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</si>
  <si>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</si>
  <si>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</si>
  <si>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</si>
  <si>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</si>
  <si>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</si>
  <si>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</si>
  <si>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</si>
  <si>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</si>
  <si>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</si>
  <si>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</si>
  <si>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</si>
  <si>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</si>
  <si>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</si>
  <si>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</si>
  <si>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</si>
  <si>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</si>
  <si>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</si>
  <si>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</si>
  <si>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</si>
  <si>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</si>
  <si>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</si>
  <si>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</si>
  <si>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</si>
  <si>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</si>
  <si>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</si>
  <si>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</si>
  <si>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</si>
  <si>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</si>
  <si>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</si>
  <si>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</si>
  <si>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</si>
  <si>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</si>
  <si>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</si>
  <si>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</si>
  <si>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</si>
  <si>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</si>
  <si>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</si>
  <si>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</si>
  <si>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</si>
  <si>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</si>
  <si>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</si>
  <si>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</si>
  <si>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</si>
  <si>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</si>
  <si>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</si>
  <si>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</si>
  <si>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</si>
  <si>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</si>
  <si>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</si>
  <si>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</si>
  <si>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</si>
  <si>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</si>
  <si>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</si>
  <si>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</si>
  <si>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</si>
  <si>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</si>
  <si>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</si>
  <si>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</si>
  <si>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</si>
  <si>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</si>
  <si>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</si>
  <si>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</si>
  <si>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</si>
  <si>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</si>
  <si>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</si>
  <si>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</si>
  <si>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</si>
  <si>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</si>
  <si>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</si>
  <si>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</si>
  <si>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</si>
  <si>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</si>
  <si>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</si>
  <si>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</si>
  <si>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</si>
  <si>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</si>
  <si>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</si>
  <si>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</si>
  <si>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</si>
  <si>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</si>
  <si>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</si>
  <si>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</si>
  <si>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</si>
  <si>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</si>
  <si>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</si>
  <si>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</si>
  <si>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</si>
  <si>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</si>
  <si>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</si>
  <si>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</si>
  <si>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</si>
  <si>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</si>
  <si>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</si>
  <si>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</si>
  <si>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</si>
  <si>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</si>
  <si>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</si>
  <si>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</si>
  <si>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</si>
  <si>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</si>
  <si>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</si>
  <si>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</si>
  <si>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</si>
  <si>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</si>
  <si>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</si>
  <si>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</si>
  <si>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</si>
  <si>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</si>
  <si>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</si>
  <si>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</si>
  <si>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</si>
  <si>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</si>
  <si>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</si>
  <si>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</si>
  <si>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</si>
  <si>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</si>
  <si>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</si>
  <si>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</si>
  <si>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</si>
  <si>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</si>
  <si>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</si>
  <si>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</si>
  <si>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</si>
  <si>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</si>
  <si>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</si>
  <si>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</si>
  <si>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</si>
  <si>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</si>
  <si>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</si>
  <si>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</si>
  <si>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</si>
  <si>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</si>
  <si>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</si>
  <si>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</si>
  <si>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</si>
  <si>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</si>
  <si>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</si>
  <si>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</si>
  <si>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</si>
  <si>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</si>
  <si>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</si>
  <si>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</si>
  <si>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</si>
  <si>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</si>
  <si>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</si>
  <si>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</si>
  <si>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</si>
  <si>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</si>
  <si>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</si>
  <si>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</si>
  <si>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</si>
  <si>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</si>
  <si>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</si>
  <si>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</si>
  <si>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</si>
  <si>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</si>
  <si>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</si>
  <si>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</si>
  <si>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</si>
  <si>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</si>
  <si>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</si>
  <si>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</si>
  <si>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</si>
  <si>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</si>
  <si>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</si>
  <si>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</si>
  <si>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</si>
  <si>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</si>
  <si>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</si>
  <si>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</si>
  <si>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</si>
  <si>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</si>
  <si>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</si>
  <si>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</si>
  <si>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</si>
  <si>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</si>
  <si>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</si>
  <si>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</si>
  <si>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</si>
  <si>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</si>
  <si>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</si>
  <si>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</si>
  <si>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</si>
  <si>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</si>
  <si>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</si>
  <si>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</si>
  <si>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</si>
  <si>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</si>
  <si>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</si>
  <si>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</si>
  <si>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</si>
  <si>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</si>
  <si>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</si>
  <si>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</si>
  <si>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</si>
  <si>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</si>
  <si>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</si>
  <si>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</si>
  <si>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</si>
  <si>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</si>
  <si>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</si>
  <si>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</si>
  <si>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</si>
  <si>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</si>
  <si>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</si>
  <si>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</si>
  <si>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</si>
  <si>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</si>
  <si>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</si>
  <si>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</si>
  <si>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</si>
  <si>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</si>
  <si>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</si>
  <si>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</si>
  <si>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</si>
  <si>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</si>
  <si>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</si>
  <si>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</si>
  <si>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</si>
  <si>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</si>
  <si>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</si>
  <si>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</si>
  <si>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</si>
  <si>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</si>
  <si>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</si>
  <si>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</si>
  <si>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</si>
  <si>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</si>
  <si>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</si>
  <si>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</si>
  <si>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</si>
  <si>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</si>
  <si>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</si>
  <si>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</si>
  <si>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</si>
  <si>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</si>
  <si>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</si>
  <si>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</si>
  <si>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</si>
  <si>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</si>
  <si>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</si>
  <si>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</si>
  <si>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</si>
  <si>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</si>
  <si>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</si>
  <si>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</si>
  <si>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</si>
  <si>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</si>
  <si>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</si>
  <si>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</si>
  <si>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</si>
  <si>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</si>
  <si>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</si>
  <si>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</si>
  <si>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</si>
  <si>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</si>
  <si>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</si>
  <si>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</si>
  <si>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</si>
  <si>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</si>
  <si>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</si>
  <si>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</si>
  <si>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</si>
  <si>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</si>
  <si>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</si>
  <si>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</si>
  <si>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</si>
  <si>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</si>
  <si>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</si>
  <si>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</si>
  <si>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</si>
  <si>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</si>
  <si>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</si>
  <si>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</si>
  <si>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</si>
  <si>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</si>
  <si>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</si>
  <si>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</si>
  <si>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</si>
  <si>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</si>
  <si>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</si>
  <si>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</si>
  <si>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</si>
  <si>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</si>
  <si>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</si>
  <si>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</si>
  <si>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</si>
  <si>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</si>
  <si>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</si>
  <si>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</si>
  <si>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</si>
  <si>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</si>
  <si>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</si>
  <si>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</si>
  <si>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</si>
  <si>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</si>
  <si>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</si>
  <si>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</si>
  <si>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</si>
  <si>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</si>
  <si>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</si>
  <si>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</si>
  <si>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</si>
  <si>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</si>
  <si>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</si>
  <si>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</si>
  <si>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</si>
  <si>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</si>
  <si>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</si>
  <si>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</si>
  <si>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</si>
  <si>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</si>
  <si>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</si>
  <si>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</si>
  <si>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</si>
  <si>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</si>
  <si>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</si>
  <si>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</si>
  <si>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</si>
  <si>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</si>
  <si>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</si>
  <si>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</si>
  <si>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</si>
  <si>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</si>
  <si>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</si>
  <si>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</si>
  <si>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</si>
  <si>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</si>
  <si>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</si>
  <si>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</si>
  <si>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</si>
  <si>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</si>
  <si>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</si>
  <si>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</si>
  <si>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</si>
  <si>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</si>
  <si>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</si>
  <si>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</si>
  <si>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</si>
  <si>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</si>
  <si>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</si>
  <si>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</si>
  <si>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</si>
  <si>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</si>
  <si>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</si>
  <si>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</si>
  <si>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</si>
  <si>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</si>
  <si>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</si>
  <si>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</si>
  <si>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</si>
  <si>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</si>
  <si>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</si>
  <si>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</si>
  <si>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</si>
  <si>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</si>
  <si>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</si>
  <si>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</si>
  <si>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</si>
  <si>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</si>
  <si>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</si>
  <si>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</si>
  <si>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</si>
  <si>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</si>
  <si>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</si>
  <si>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</si>
  <si>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</si>
  <si>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</si>
  <si>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</si>
  <si>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</si>
  <si>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</si>
  <si>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</si>
  <si>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</si>
  <si>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</si>
  <si>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</si>
  <si>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</si>
  <si>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</si>
  <si>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</si>
  <si>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</si>
  <si>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</si>
  <si>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</si>
  <si>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</si>
  <si>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</si>
  <si>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</si>
  <si>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</si>
  <si>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</si>
  <si>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</si>
  <si>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</si>
  <si>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</si>
  <si>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</si>
  <si>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</si>
  <si>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</si>
  <si>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</si>
  <si>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</si>
  <si>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</si>
  <si>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</si>
  <si>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</si>
  <si>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</si>
  <si>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</si>
  <si>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</si>
  <si>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</si>
  <si>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</si>
  <si>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</si>
  <si>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</si>
  <si>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</si>
  <si>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</si>
  <si>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</si>
  <si>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</si>
  <si>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</si>
  <si>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</si>
  <si>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</si>
  <si>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</si>
  <si>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</si>
  <si>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</si>
  <si>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</si>
  <si>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</si>
  <si>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</si>
  <si>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</si>
  <si>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</si>
  <si>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</si>
  <si>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</si>
  <si>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</si>
  <si>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</si>
  <si>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</si>
  <si>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</si>
  <si>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</si>
  <si>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</si>
  <si>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</si>
  <si>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</si>
  <si>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</si>
  <si>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</si>
  <si>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</si>
  <si>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</si>
  <si>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</si>
  <si>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</si>
  <si>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</si>
  <si>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</si>
  <si>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</si>
  <si>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</si>
  <si>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</si>
  <si>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</si>
  <si>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</si>
  <si>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</si>
  <si>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</si>
  <si>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</si>
  <si>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</si>
  <si>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</si>
  <si>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</si>
  <si>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</si>
  <si>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</si>
  <si>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</si>
  <si>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</si>
  <si>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</si>
  <si>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</si>
  <si>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</si>
  <si>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</si>
  <si>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</si>
  <si>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</si>
  <si>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</si>
  <si>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</si>
  <si>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</si>
  <si>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</si>
  <si>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</si>
  <si>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</si>
  <si>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</si>
  <si>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</si>
  <si>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</si>
  <si>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</si>
  <si>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</si>
  <si>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</si>
  <si>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</si>
  <si>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</si>
  <si>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</si>
  <si>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</si>
  <si>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</si>
  <si>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</si>
  <si>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</si>
  <si>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</si>
  <si>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</si>
  <si>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</si>
  <si>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</si>
  <si>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</si>
  <si>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</si>
  <si>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</si>
  <si>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</si>
  <si>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</si>
  <si>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</si>
  <si>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</si>
  <si>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</si>
  <si>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</si>
  <si>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</si>
  <si>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</si>
  <si>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</si>
  <si>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</si>
  <si>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</si>
  <si>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</si>
  <si>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</si>
  <si>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</si>
  <si>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</si>
  <si>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</si>
  <si>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</si>
  <si>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</si>
  <si>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</si>
  <si>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</si>
  <si>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</si>
  <si>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</si>
  <si>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</si>
  <si>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</si>
  <si>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</si>
  <si>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</si>
  <si>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</si>
  <si>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</si>
  <si>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</si>
  <si>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</si>
  <si>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</si>
  <si>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</si>
  <si>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</si>
  <si>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</si>
  <si>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</si>
  <si>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</si>
  <si>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</si>
  <si>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</si>
  <si>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</si>
  <si>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</si>
  <si>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</si>
  <si>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</si>
  <si>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</si>
  <si>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</si>
  <si>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</si>
  <si>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</si>
  <si>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</si>
  <si>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</si>
  <si>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</si>
  <si>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</si>
  <si>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</si>
  <si>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</si>
  <si>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</si>
  <si>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</si>
  <si>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</si>
  <si>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</si>
  <si>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</si>
  <si>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</si>
  <si>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</si>
  <si>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</si>
  <si>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</si>
  <si>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</si>
  <si>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</si>
  <si>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</si>
  <si>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</si>
  <si>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</si>
  <si>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</si>
  <si>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</si>
  <si>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</si>
  <si>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</si>
  <si>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</si>
  <si>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</si>
  <si>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</si>
  <si>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</si>
  <si>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</si>
  <si>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</si>
  <si>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</si>
  <si>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</si>
  <si>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</si>
  <si>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</si>
  <si>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</si>
  <si>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</si>
  <si>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</si>
  <si>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</si>
  <si>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</si>
  <si>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</si>
  <si>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</si>
  <si>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</si>
  <si>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</si>
  <si>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</si>
  <si>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</si>
  <si>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</si>
  <si>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</si>
  <si>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</si>
  <si>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</si>
  <si>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</si>
  <si>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</si>
  <si>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</si>
  <si>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</si>
  <si>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</si>
  <si>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</si>
  <si>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</si>
  <si>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</si>
  <si>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</si>
  <si>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</si>
  <si>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</si>
  <si>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</si>
  <si>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</si>
  <si>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</si>
  <si>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</si>
  <si>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</si>
  <si>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</si>
  <si>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</si>
  <si>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</si>
  <si>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</si>
  <si>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</si>
  <si>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</si>
  <si>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</si>
  <si>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</si>
  <si>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</si>
  <si>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</si>
  <si>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</si>
  <si>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</si>
  <si>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</si>
  <si>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</si>
  <si>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</si>
  <si>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</si>
  <si>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</si>
  <si>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</si>
  <si>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</si>
  <si>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</si>
  <si>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</si>
  <si>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</si>
  <si>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</si>
  <si>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</si>
  <si>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</si>
  <si>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</si>
  <si>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</si>
  <si>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</si>
  <si>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</si>
  <si>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</si>
  <si>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</si>
  <si>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</si>
  <si>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</si>
  <si>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</si>
  <si>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</si>
  <si>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</si>
  <si>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</si>
  <si>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</si>
  <si>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</si>
  <si>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</si>
  <si>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</si>
  <si>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</si>
  <si>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</si>
  <si>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</si>
  <si>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</si>
  <si>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</si>
  <si>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</si>
  <si>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</si>
  <si>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</si>
  <si>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</si>
  <si>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</si>
  <si>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</si>
  <si>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</si>
  <si>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</si>
  <si>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</si>
  <si>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</si>
  <si>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</si>
  <si>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</si>
  <si>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</si>
  <si>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</si>
  <si>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</si>
  <si>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</si>
  <si>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</si>
  <si>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</si>
  <si>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</si>
  <si>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</si>
  <si>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</si>
  <si>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</si>
  <si>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</si>
  <si>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</si>
  <si>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</si>
  <si>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</si>
  <si>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</si>
  <si>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</si>
  <si>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</si>
  <si>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</si>
  <si>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</si>
  <si>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</si>
  <si>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</si>
  <si>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</si>
  <si>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</si>
  <si>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</si>
  <si>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</si>
  <si>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</si>
  <si>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</si>
  <si>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</si>
  <si>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</si>
  <si>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</si>
  <si>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</si>
  <si>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</si>
  <si>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</si>
  <si>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</si>
  <si>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</si>
  <si>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</si>
  <si>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</si>
  <si>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</si>
  <si>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</si>
  <si>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</si>
  <si>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</si>
  <si>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</si>
  <si>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</si>
  <si>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</si>
  <si>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</si>
  <si>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</si>
  <si>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</si>
  <si>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</si>
  <si>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</si>
  <si>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</si>
  <si>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</si>
  <si>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</si>
  <si>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</si>
  <si>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</si>
  <si>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</si>
  <si>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</si>
  <si>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</si>
  <si>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</si>
  <si>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</si>
  <si>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</si>
  <si>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</si>
  <si>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</si>
  <si>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</si>
  <si>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</si>
  <si>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</si>
  <si>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</si>
  <si>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</si>
  <si>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</si>
  <si>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</si>
  <si>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</si>
  <si>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</si>
  <si>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</si>
  <si>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</si>
  <si>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</si>
  <si>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</si>
  <si>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</si>
  <si>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</si>
  <si>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</si>
  <si>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</si>
  <si>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</si>
  <si>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</si>
  <si>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</si>
  <si>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</si>
  <si>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</si>
  <si>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</si>
  <si>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</si>
  <si>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</si>
  <si>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</si>
  <si>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</si>
  <si>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</si>
  <si>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</si>
  <si>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</si>
  <si>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</si>
  <si>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</si>
  <si>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</si>
  <si>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</si>
  <si>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</si>
  <si>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</si>
  <si>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</si>
  <si>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</si>
  <si>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</si>
  <si>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</si>
  <si>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</si>
  <si>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</si>
  <si>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</si>
  <si>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</si>
  <si>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</si>
  <si>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</si>
  <si>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</si>
  <si>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</si>
  <si>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</si>
  <si>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</si>
  <si>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</si>
  <si>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</si>
  <si>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</si>
  <si>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</si>
  <si>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</si>
  <si>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</si>
  <si>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</si>
  <si>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</si>
  <si>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</si>
  <si>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</si>
  <si>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</si>
  <si>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</si>
  <si>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</si>
  <si>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</si>
  <si>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</si>
  <si>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</si>
  <si>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</si>
  <si>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</si>
  <si>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</si>
  <si>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</si>
  <si>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</si>
  <si>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</si>
  <si>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</si>
  <si>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</si>
  <si>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</si>
  <si>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</si>
  <si>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</si>
  <si>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</si>
  <si>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</si>
  <si>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</si>
  <si>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</si>
  <si>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</si>
  <si>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</si>
  <si>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</si>
  <si>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</si>
  <si>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</si>
  <si>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</si>
  <si>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</si>
  <si>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</si>
  <si>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</si>
  <si>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</si>
  <si>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</si>
  <si>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</si>
  <si>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</si>
  <si>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</si>
  <si>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</si>
  <si>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</si>
  <si>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</si>
  <si>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</si>
  <si>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</si>
  <si>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</si>
  <si>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</si>
  <si>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</si>
  <si>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</si>
  <si>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</si>
  <si>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</si>
  <si>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</si>
  <si>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</si>
  <si>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</si>
  <si>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</si>
  <si>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</si>
  <si>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</si>
  <si>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</si>
  <si>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</si>
  <si>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</si>
  <si>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</si>
  <si>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</si>
  <si>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</si>
  <si>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</si>
  <si>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</si>
  <si>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</si>
  <si>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</si>
  <si>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</si>
  <si>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</si>
  <si>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</si>
  <si>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</si>
  <si>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</si>
  <si>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</si>
  <si>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</si>
  <si>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</si>
  <si>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</si>
  <si>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</si>
  <si>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</si>
  <si>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</si>
  <si>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</si>
  <si>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</si>
  <si>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</si>
  <si>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</si>
  <si>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</si>
  <si>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</si>
  <si>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</si>
  <si>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</si>
  <si>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</si>
  <si>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</si>
  <si>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</si>
  <si>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</si>
  <si>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</si>
  <si>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</si>
  <si>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</si>
  <si>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</si>
  <si>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</si>
  <si>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</si>
  <si>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</si>
  <si>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</si>
  <si>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</si>
  <si>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</si>
  <si>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</si>
  <si>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</si>
  <si>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</si>
  <si>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</si>
  <si>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</si>
  <si>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</si>
  <si>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</si>
  <si>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</si>
  <si>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</si>
  <si>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</si>
  <si>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</si>
  <si>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</si>
  <si>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</si>
  <si>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</si>
  <si>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</si>
  <si>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</si>
  <si>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</si>
  <si>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</si>
  <si>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</si>
  <si>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</si>
  <si>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</si>
  <si>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</si>
  <si>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</si>
  <si>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</si>
  <si>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</si>
  <si>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</si>
  <si>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</si>
  <si>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</si>
  <si>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</si>
  <si>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</si>
  <si>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</si>
  <si>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</si>
  <si>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</si>
  <si>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</si>
  <si>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</si>
  <si>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</si>
  <si>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</si>
  <si>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</si>
  <si>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</si>
  <si>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</si>
  <si>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</si>
  <si>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</si>
  <si>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</si>
  <si>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</si>
  <si>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</si>
  <si>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</si>
  <si>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</si>
  <si>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</si>
  <si>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</si>
  <si>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</si>
  <si>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</si>
  <si>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</si>
  <si>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</si>
  <si>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</si>
  <si>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</si>
  <si>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</si>
  <si>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</si>
  <si>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</si>
  <si>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</si>
  <si>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</si>
  <si>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</si>
  <si>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</si>
  <si>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</si>
  <si>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</si>
  <si>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</si>
  <si>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</si>
  <si>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</si>
  <si>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</si>
  <si>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</si>
  <si>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</si>
  <si>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</si>
  <si>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</si>
  <si>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</si>
  <si>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</si>
  <si>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</si>
  <si>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</si>
  <si>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</si>
  <si>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</si>
  <si>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</si>
  <si>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</si>
  <si>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</si>
  <si>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</si>
  <si>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</si>
  <si>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</si>
  <si>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</si>
  <si>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</si>
  <si>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</si>
  <si>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</si>
  <si>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</si>
  <si>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</si>
  <si>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</si>
  <si>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</si>
  <si>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</si>
  <si>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</si>
  <si>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</si>
  <si>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</si>
  <si>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</si>
  <si>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</si>
  <si>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</si>
  <si>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</si>
  <si>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</si>
  <si>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</si>
  <si>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</si>
  <si>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</si>
  <si>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</si>
  <si>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</si>
  <si>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</si>
  <si>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</si>
  <si>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</si>
  <si>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</si>
  <si>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</si>
  <si>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</si>
  <si>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</si>
  <si>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</si>
  <si>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</si>
  <si>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</si>
  <si>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</si>
  <si>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</si>
  <si>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</si>
  <si>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</si>
  <si>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</si>
  <si>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</si>
  <si>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</si>
  <si>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</si>
  <si>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</si>
  <si>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</si>
  <si>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</si>
  <si>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</si>
  <si>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</si>
  <si>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</si>
  <si>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</si>
  <si>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</si>
  <si>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</si>
  <si>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</si>
  <si>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</si>
  <si>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</si>
  <si>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</si>
  <si>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</si>
  <si>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</si>
  <si>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</si>
  <si>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</si>
  <si>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</si>
  <si>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</si>
  <si>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</si>
  <si>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</si>
  <si>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</si>
  <si>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</si>
  <si>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</si>
  <si>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</si>
  <si>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</si>
  <si>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</si>
  <si>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</si>
  <si>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</si>
  <si>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</si>
  <si>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</si>
  <si>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</si>
  <si>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</si>
  <si>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</si>
  <si>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</si>
  <si>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</si>
  <si>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</si>
  <si>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</si>
  <si>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</si>
  <si>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</si>
  <si>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</si>
  <si>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</si>
  <si>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</si>
  <si>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</si>
  <si>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</si>
  <si>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</si>
  <si>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</si>
  <si>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</si>
  <si>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</si>
  <si>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</si>
  <si>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</si>
  <si>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</si>
  <si>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</si>
  <si>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</si>
  <si>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</si>
  <si>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</si>
  <si>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</si>
  <si>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</si>
  <si>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</si>
  <si>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</si>
  <si>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</si>
  <si>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</si>
  <si>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</si>
  <si>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</si>
  <si>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</si>
  <si>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</si>
  <si>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</si>
  <si>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</si>
  <si>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</si>
  <si>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</si>
  <si>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</si>
  <si>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</si>
  <si>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</si>
  <si>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</si>
  <si>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</si>
  <si>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</si>
  <si>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</si>
  <si>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</si>
  <si>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</si>
  <si>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</si>
  <si>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</si>
  <si>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</si>
  <si>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</si>
  <si>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</si>
  <si>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</si>
  <si>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</si>
  <si>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</si>
  <si>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</si>
  <si>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</si>
  <si>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</si>
  <si>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</si>
  <si>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</si>
  <si>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</si>
  <si>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</si>
  <si>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</si>
  <si>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</si>
  <si>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</si>
  <si>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</si>
  <si>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</si>
  <si>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</si>
  <si>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</si>
  <si>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</si>
  <si>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</si>
  <si>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</si>
  <si>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</si>
  <si>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</si>
  <si>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</si>
  <si>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</si>
  <si>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</si>
  <si>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</si>
  <si>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</si>
  <si>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</si>
  <si>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</si>
  <si>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</si>
  <si>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</si>
  <si>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</si>
  <si>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</si>
  <si>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</si>
  <si>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</si>
  <si>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</si>
  <si>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</si>
  <si>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</si>
  <si>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</si>
  <si>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</si>
  <si>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</si>
  <si>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</si>
  <si>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</si>
  <si>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</si>
  <si>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</si>
  <si>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</si>
  <si>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</si>
  <si>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</si>
  <si>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</si>
  <si>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</si>
  <si>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</si>
  <si>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</si>
  <si>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</si>
  <si>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</si>
  <si>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</si>
  <si>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</si>
  <si>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</si>
  <si>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</si>
  <si>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</si>
  <si>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</si>
  <si>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</si>
  <si>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</si>
  <si>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</si>
  <si>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</si>
  <si>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</si>
  <si>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</si>
  <si>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</si>
  <si>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</si>
  <si>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</si>
  <si>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</si>
  <si>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</si>
  <si>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</si>
  <si>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</si>
  <si>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</si>
  <si>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</si>
  <si>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</si>
  <si>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</si>
  <si>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</si>
  <si>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</si>
  <si>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</si>
  <si>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</si>
  <si>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</si>
  <si>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</si>
  <si>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</si>
  <si>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</si>
  <si>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</si>
  <si>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</si>
  <si>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</si>
  <si>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</si>
  <si>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</si>
  <si>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</si>
  <si>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</si>
  <si>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</si>
  <si>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</si>
  <si>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</si>
  <si>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</si>
  <si>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</si>
  <si>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</si>
  <si>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</si>
  <si>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</si>
  <si>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</si>
  <si>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</si>
  <si>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</si>
  <si>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</si>
  <si>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</si>
  <si>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</si>
  <si>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</si>
  <si>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</si>
  <si>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</si>
  <si>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</si>
  <si>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</si>
  <si>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</si>
  <si>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</si>
  <si>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</si>
  <si>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</si>
  <si>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</si>
  <si>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</si>
  <si>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</si>
  <si>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</si>
  <si>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</si>
  <si>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</si>
  <si>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</si>
  <si>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</si>
  <si>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</si>
  <si>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</si>
  <si>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</si>
  <si>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</si>
  <si>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</si>
  <si>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</si>
  <si>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</si>
  <si>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</si>
  <si>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</si>
  <si>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</si>
  <si>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</si>
  <si>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</si>
  <si>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</si>
  <si>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</si>
  <si>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</si>
  <si>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</si>
  <si>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</si>
  <si>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</si>
  <si>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</si>
  <si>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</si>
  <si>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</si>
  <si>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</si>
  <si>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</si>
  <si>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</si>
  <si>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</si>
  <si>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</si>
  <si>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</si>
  <si>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</si>
  <si>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</si>
  <si>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</si>
  <si>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</si>
  <si>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</si>
  <si>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</si>
  <si>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</si>
  <si>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</si>
  <si>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</si>
  <si>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</si>
  <si>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</si>
  <si>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</si>
  <si>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</si>
  <si>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</si>
  <si>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</si>
  <si>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</si>
  <si>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</si>
  <si>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</si>
  <si>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</si>
  <si>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</si>
  <si>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</si>
  <si>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</si>
  <si>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</si>
  <si>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</si>
  <si>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</si>
  <si>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</si>
  <si>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</si>
  <si>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</si>
  <si>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</si>
  <si>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</si>
  <si>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</si>
  <si>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</si>
  <si>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</si>
  <si>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</si>
  <si>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</si>
  <si>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</si>
  <si>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</si>
  <si>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</si>
  <si>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</si>
  <si>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</si>
  <si>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</si>
  <si>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</si>
  <si>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</si>
  <si>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</si>
  <si>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</si>
  <si>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</si>
  <si>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</si>
  <si>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</si>
  <si>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</si>
  <si>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</si>
  <si>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</si>
  <si>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</si>
  <si>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</si>
  <si>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</si>
  <si>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</si>
  <si>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</si>
  <si>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</si>
  <si>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</si>
  <si>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</si>
  <si>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</si>
  <si>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</si>
  <si>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</si>
  <si>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</si>
  <si>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</si>
  <si>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</si>
  <si>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</si>
  <si>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</si>
  <si>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</si>
  <si>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</si>
  <si>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</si>
  <si>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</si>
  <si>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</si>
  <si>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</si>
  <si>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</si>
  <si>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</si>
  <si>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</si>
  <si>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</si>
  <si>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</si>
  <si>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</si>
  <si>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</si>
  <si>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</si>
  <si>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</si>
  <si>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</si>
  <si>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</si>
  <si>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</si>
  <si>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</si>
  <si>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</si>
  <si>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</si>
  <si>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</si>
  <si>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</si>
  <si>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</si>
  <si>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</si>
  <si>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</si>
  <si>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</si>
  <si>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</si>
  <si>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</si>
  <si>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</si>
  <si>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</si>
  <si>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</si>
  <si>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</si>
  <si>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</si>
  <si>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</si>
  <si>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</si>
  <si>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</si>
  <si>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</si>
  <si>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</si>
  <si>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</si>
  <si>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</si>
  <si>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</si>
  <si>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</si>
  <si>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</si>
  <si>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</si>
  <si>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</si>
  <si>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</si>
  <si>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</si>
  <si>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</si>
  <si>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</si>
  <si>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</si>
  <si>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</si>
  <si>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</si>
  <si>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</si>
  <si>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</si>
  <si>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</si>
  <si>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</si>
  <si>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</si>
  <si>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</si>
  <si>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</si>
  <si>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</si>
  <si>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</si>
  <si>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</si>
  <si>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</si>
  <si>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</si>
  <si>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</si>
  <si>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</si>
  <si>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</si>
  <si>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</si>
  <si>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</si>
  <si>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</si>
  <si>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</si>
  <si>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</si>
  <si>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</si>
  <si>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</si>
  <si>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</si>
  <si>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</si>
  <si>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</si>
  <si>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</si>
  <si>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</si>
  <si>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</si>
  <si>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</si>
  <si>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</si>
  <si>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</si>
  <si>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</si>
  <si>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</si>
  <si>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</si>
  <si>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</si>
  <si>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</si>
  <si>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</si>
  <si>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</si>
  <si>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</si>
  <si>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</si>
  <si>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</si>
  <si>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</si>
  <si>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</si>
  <si>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</si>
  <si>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</si>
  <si>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</si>
  <si>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</si>
  <si>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</si>
  <si>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</si>
  <si>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</si>
  <si>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</si>
  <si>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</si>
  <si>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</si>
  <si>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</si>
  <si>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</si>
  <si>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</si>
  <si>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</si>
  <si>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</si>
  <si>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</si>
  <si>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</si>
  <si>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</si>
  <si>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</si>
  <si>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</si>
  <si>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</si>
  <si>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</si>
  <si>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</si>
  <si>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</si>
  <si>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</si>
  <si>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</si>
  <si>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</si>
  <si>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</si>
  <si>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</si>
  <si>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</si>
  <si>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</si>
  <si>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</si>
  <si>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</si>
  <si>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</si>
  <si>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</si>
  <si>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</si>
  <si>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</si>
  <si>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</si>
  <si>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</si>
  <si>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</si>
  <si>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</si>
  <si>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</si>
  <si>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</si>
  <si>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</si>
  <si>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</si>
  <si>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</si>
  <si>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</si>
  <si>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</si>
  <si>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</si>
  <si>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</si>
  <si>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</si>
  <si>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</si>
  <si>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</si>
  <si>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</si>
  <si>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</si>
  <si>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</si>
  <si>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</si>
  <si>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</si>
  <si>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</si>
  <si>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</si>
  <si>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</si>
  <si>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</si>
  <si>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</si>
  <si>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</si>
  <si>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</si>
  <si>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</si>
  <si>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</si>
  <si>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</si>
  <si>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</si>
  <si>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</si>
  <si>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</si>
  <si>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</si>
  <si>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</si>
  <si>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</si>
  <si>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</si>
  <si>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</si>
  <si>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</si>
  <si>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</si>
  <si>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</si>
  <si>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</si>
  <si>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</si>
  <si>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</si>
  <si>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</si>
  <si>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</si>
  <si>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</si>
  <si>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</si>
  <si>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</si>
  <si>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</si>
  <si>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</si>
  <si>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</si>
  <si>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</si>
  <si>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</si>
  <si>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</si>
  <si>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</si>
  <si>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</si>
  <si>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</si>
  <si>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</si>
  <si>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</si>
  <si>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</si>
  <si>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</si>
  <si>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</si>
  <si>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</si>
  <si>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</si>
  <si>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</si>
  <si>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</si>
  <si>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</si>
  <si>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</si>
  <si>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</si>
  <si>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</si>
  <si>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</si>
  <si>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</si>
  <si>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</si>
  <si>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</si>
  <si>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</si>
  <si>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</si>
  <si>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</si>
  <si>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</si>
  <si>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</si>
  <si>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</si>
  <si>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</si>
  <si>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</si>
  <si>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</si>
  <si>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</si>
  <si>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</si>
  <si>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</si>
  <si>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</si>
  <si>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</si>
  <si>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</si>
  <si>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</si>
  <si>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</si>
  <si>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</si>
  <si>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</si>
  <si>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</si>
  <si>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</si>
  <si>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</si>
  <si>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</si>
  <si>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</si>
  <si>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</si>
  <si>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</si>
  <si>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</si>
  <si>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</si>
  <si>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</si>
  <si>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</si>
  <si>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</si>
  <si>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</si>
  <si>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</si>
  <si>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</si>
  <si>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</si>
  <si>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</si>
  <si>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</si>
  <si>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</si>
  <si>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</si>
  <si>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</si>
  <si>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</si>
  <si>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</si>
  <si>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</si>
  <si>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</si>
  <si>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</si>
  <si>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</si>
  <si>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</si>
  <si>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</si>
  <si>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</si>
  <si>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</si>
  <si>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</si>
  <si>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</si>
  <si>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</si>
  <si>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</si>
  <si>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</si>
  <si>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</si>
  <si>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</si>
  <si>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</si>
  <si>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</si>
  <si>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</si>
  <si>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</si>
  <si>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</si>
  <si>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</si>
  <si>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</si>
  <si>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</si>
  <si>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</si>
  <si>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</si>
  <si>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</si>
  <si>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</si>
  <si>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</si>
  <si>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</si>
  <si>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</si>
  <si>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</si>
  <si>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</si>
  <si>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</si>
  <si>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</si>
  <si>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</si>
  <si>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</si>
  <si>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</si>
  <si>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</si>
  <si>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</si>
  <si>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</si>
  <si>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</si>
  <si>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</si>
  <si>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</si>
  <si>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</si>
  <si>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</si>
  <si>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</si>
  <si>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</si>
  <si>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</si>
  <si>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</si>
  <si>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</si>
  <si>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</si>
  <si>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</si>
  <si>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</si>
  <si>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</si>
  <si>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</si>
  <si>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</si>
  <si>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</si>
  <si>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</si>
  <si>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</si>
  <si>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</si>
  <si>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</si>
  <si>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</si>
  <si>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</si>
  <si>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</si>
  <si>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</si>
  <si>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</si>
  <si>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</si>
  <si>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</si>
  <si>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</si>
  <si>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</si>
  <si>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</si>
  <si>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</si>
  <si>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</si>
  <si>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</si>
  <si>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</si>
  <si>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</si>
  <si>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</si>
  <si>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</si>
  <si>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</si>
  <si>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</si>
  <si>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</si>
  <si>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</si>
  <si>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</si>
  <si>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</si>
  <si>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</si>
  <si>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</si>
  <si>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</si>
  <si>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</si>
  <si>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</si>
  <si>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</si>
  <si>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</si>
  <si>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</si>
  <si>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</si>
  <si>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</si>
  <si>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</si>
  <si>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</si>
  <si>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</si>
  <si>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</si>
  <si>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</si>
  <si>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</si>
  <si>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</si>
  <si>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</si>
  <si>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</si>
  <si>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</si>
  <si>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</si>
  <si>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</si>
  <si>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</si>
  <si>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</si>
  <si>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</si>
  <si>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</si>
  <si>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</si>
  <si>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</si>
  <si>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</si>
  <si>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</si>
  <si>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</si>
  <si>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</si>
  <si>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</si>
  <si>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</si>
  <si>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</si>
  <si>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</si>
  <si>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</si>
  <si>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</si>
  <si>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</si>
  <si>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</si>
  <si>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</si>
  <si>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</si>
  <si>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</si>
  <si>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</si>
  <si>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</si>
  <si>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</si>
  <si>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</si>
  <si>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</si>
  <si>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</si>
  <si>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</si>
  <si>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</si>
  <si>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</si>
  <si>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</si>
  <si>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</si>
  <si>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</si>
  <si>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</si>
  <si>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</si>
  <si>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</si>
  <si>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</si>
  <si>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</si>
  <si>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</si>
  <si>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</si>
  <si>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</si>
  <si>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</si>
  <si>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</si>
  <si>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</si>
  <si>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</si>
  <si>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</si>
  <si>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</si>
  <si>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</si>
  <si>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</si>
  <si>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</si>
  <si>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</si>
  <si>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</si>
  <si>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</si>
  <si>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</si>
  <si>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</si>
  <si>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</si>
  <si>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</si>
  <si>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</si>
  <si>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</si>
  <si>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</si>
  <si>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</si>
  <si>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</si>
  <si>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</si>
  <si>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</si>
  <si>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</si>
  <si>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</si>
  <si>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</si>
  <si>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</si>
  <si>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</si>
  <si>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</si>
  <si>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</si>
  <si>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</si>
  <si>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</si>
  <si>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</si>
  <si>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</si>
  <si>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</si>
  <si>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</si>
  <si>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</si>
  <si>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</si>
  <si>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</si>
  <si>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</si>
  <si>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</si>
  <si>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</si>
  <si>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</si>
  <si>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</si>
  <si>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</si>
  <si>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</si>
  <si>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</si>
  <si>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</si>
  <si>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</si>
  <si>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</si>
  <si>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</si>
  <si>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</si>
  <si>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</si>
  <si>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</si>
  <si>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</si>
  <si>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</si>
  <si>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</si>
  <si>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</si>
  <si>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</si>
  <si>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</si>
  <si>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</si>
  <si>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</si>
  <si>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</si>
  <si>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</si>
  <si>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</si>
  <si>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</si>
  <si>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</si>
  <si>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</si>
  <si>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</si>
  <si>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</si>
  <si>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</si>
  <si>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</si>
  <si>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</si>
  <si>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</si>
  <si>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</si>
  <si>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</si>
  <si>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</si>
  <si>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</si>
  <si>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</si>
  <si>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</si>
  <si>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</si>
  <si>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</si>
  <si>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</si>
  <si>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</si>
  <si>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</si>
  <si>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</si>
  <si>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</si>
  <si>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</si>
  <si>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</si>
  <si>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</si>
  <si>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</si>
  <si>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</si>
  <si>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</si>
  <si>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</si>
  <si>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</si>
  <si>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</si>
  <si>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</si>
  <si>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</si>
  <si>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</si>
  <si>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</si>
  <si>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</si>
  <si>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</si>
  <si>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</si>
  <si>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</si>
  <si>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</si>
  <si>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</si>
  <si>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</si>
  <si>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</si>
  <si>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</si>
  <si>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</si>
  <si>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</si>
  <si>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</si>
  <si>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</si>
  <si>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</si>
  <si>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</si>
  <si>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</si>
  <si>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</si>
  <si>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</si>
  <si>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</si>
  <si>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</si>
  <si>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</si>
  <si>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</si>
  <si>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</si>
  <si>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</si>
  <si>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</si>
  <si>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</si>
  <si>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</si>
  <si>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</si>
  <si>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</si>
  <si>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</si>
  <si>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</si>
  <si>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</si>
  <si>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</si>
  <si>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</si>
  <si>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</si>
  <si>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</si>
  <si>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</si>
  <si>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</si>
  <si>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</si>
  <si>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</si>
  <si>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</si>
  <si>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</si>
  <si>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</si>
  <si>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</si>
  <si>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</si>
  <si>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</si>
  <si>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</si>
  <si>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</si>
  <si>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</si>
  <si>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</si>
  <si>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</si>
  <si>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</si>
  <si>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</si>
  <si>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</si>
  <si>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</si>
  <si>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</si>
  <si>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</si>
  <si>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</si>
  <si>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</si>
  <si>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</si>
  <si>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</si>
  <si>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</si>
  <si>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</si>
  <si>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</si>
  <si>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</si>
  <si>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</si>
  <si>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</si>
  <si>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</si>
  <si>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</si>
  <si>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</si>
  <si>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</si>
  <si>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</si>
  <si>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</si>
  <si>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</si>
  <si>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</si>
  <si>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</si>
  <si>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</si>
  <si>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</si>
  <si>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</si>
  <si>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</si>
  <si>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</si>
  <si>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</si>
  <si>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</si>
  <si>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</si>
  <si>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</si>
  <si>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</si>
  <si>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</si>
  <si>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</si>
  <si>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</si>
  <si>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</si>
  <si>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</si>
  <si>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</si>
  <si>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</si>
  <si>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</si>
  <si>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</si>
  <si>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</si>
  <si>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</si>
  <si>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</si>
  <si>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</si>
  <si>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</si>
  <si>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</si>
  <si>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</si>
  <si>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</si>
  <si>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</si>
  <si>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</si>
  <si>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</si>
  <si>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</si>
  <si>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</si>
  <si>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</si>
  <si>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</si>
  <si>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</si>
  <si>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</si>
  <si>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</si>
  <si>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</si>
  <si>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</si>
  <si>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</si>
  <si>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</si>
  <si>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</si>
  <si>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</si>
  <si>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</si>
  <si>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</si>
  <si>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</si>
  <si>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</si>
  <si>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</si>
  <si>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</si>
  <si>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</si>
  <si>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</si>
  <si>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</si>
  <si>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</si>
  <si>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</si>
  <si>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</si>
  <si>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</si>
  <si>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</si>
  <si>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</si>
  <si>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</si>
  <si>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</si>
  <si>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</si>
  <si>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</si>
  <si>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</si>
  <si>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</si>
  <si>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</si>
  <si>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</si>
  <si>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</si>
  <si>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</si>
  <si>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</si>
  <si>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</si>
  <si>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</si>
  <si>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</si>
  <si>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</si>
  <si>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</si>
  <si>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</si>
  <si>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</si>
  <si>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</si>
  <si>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</si>
  <si>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</si>
  <si>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</si>
  <si>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</si>
  <si>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</si>
  <si>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</si>
  <si>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</si>
  <si>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</si>
  <si>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</si>
  <si>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</si>
  <si>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</si>
  <si>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</si>
  <si>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</si>
  <si>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</si>
  <si>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</si>
  <si>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</si>
  <si>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</si>
  <si>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</si>
  <si>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</si>
  <si>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</si>
  <si>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</si>
  <si>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</si>
  <si>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</si>
  <si>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</si>
  <si>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</si>
  <si>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</si>
  <si>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</si>
  <si>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</si>
  <si>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</si>
  <si>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</si>
  <si>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</si>
  <si>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</si>
  <si>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</si>
  <si>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</si>
  <si>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</si>
  <si>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</si>
  <si>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</si>
  <si>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</si>
  <si>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</si>
  <si>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</si>
  <si>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</si>
  <si>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</si>
  <si>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</si>
  <si>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</si>
  <si>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</si>
  <si>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</si>
  <si>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</si>
  <si>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</si>
  <si>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</si>
  <si>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</si>
  <si>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</si>
  <si>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</si>
  <si>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</si>
  <si>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</si>
  <si>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</si>
  <si>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</si>
  <si>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</si>
  <si>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</si>
  <si>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</si>
  <si>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</si>
  <si>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</si>
  <si>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</si>
  <si>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</si>
  <si>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</si>
  <si>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</si>
  <si>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</si>
  <si>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</si>
  <si>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</si>
  <si>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</si>
  <si>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</si>
  <si>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</si>
  <si>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</si>
  <si>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</si>
  <si>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</si>
  <si>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</si>
  <si>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</si>
  <si>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</si>
  <si>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</si>
  <si>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</si>
  <si>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</si>
  <si>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</si>
  <si>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</si>
  <si>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</si>
  <si>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</si>
  <si>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</si>
  <si>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</si>
  <si>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</si>
  <si>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</si>
  <si>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</si>
  <si>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</si>
  <si>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</si>
  <si>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</si>
  <si>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</si>
  <si>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</si>
  <si>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</si>
  <si>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</si>
  <si>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</si>
  <si>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</si>
  <si>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</si>
  <si>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</si>
  <si>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</si>
  <si>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</si>
  <si>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</si>
  <si>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</si>
  <si>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</si>
  <si>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</si>
  <si>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</si>
  <si>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</si>
  <si>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</si>
  <si>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</si>
  <si>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</si>
  <si>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</si>
  <si>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</si>
  <si>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</si>
  <si>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</si>
  <si>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</si>
  <si>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</si>
  <si>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</si>
  <si>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</si>
  <si>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</si>
  <si>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</si>
  <si>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</si>
  <si>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</si>
  <si>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</si>
  <si>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</si>
  <si>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</si>
  <si>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</si>
  <si>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</si>
  <si>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</si>
  <si>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</si>
  <si>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</si>
  <si>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</si>
  <si>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</si>
  <si>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</si>
  <si>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</si>
  <si>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</si>
  <si>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</si>
  <si>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</si>
  <si>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</si>
  <si>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</si>
  <si>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</si>
  <si>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</si>
  <si>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</si>
  <si>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</si>
  <si>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</si>
  <si>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</si>
  <si>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</si>
  <si>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</si>
  <si>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</si>
  <si>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</si>
  <si>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</si>
  <si>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</si>
  <si>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</si>
  <si>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</si>
  <si>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</si>
  <si>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</si>
  <si>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</si>
  <si>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</si>
  <si>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</si>
  <si>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</si>
  <si>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</si>
  <si>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</si>
  <si>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</si>
  <si>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</si>
  <si>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</si>
  <si>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</si>
  <si>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</si>
  <si>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</si>
  <si>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</si>
  <si>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</si>
  <si>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</si>
  <si>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</si>
  <si>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</si>
  <si>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</si>
  <si>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</si>
  <si>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</si>
  <si>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</si>
  <si>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</si>
  <si>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</si>
  <si>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</si>
  <si>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</si>
  <si>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</si>
  <si>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</si>
  <si>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</si>
  <si>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</si>
  <si>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</si>
  <si>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</si>
  <si>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</si>
  <si>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</si>
  <si>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</si>
  <si>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</si>
  <si>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</si>
  <si>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</si>
  <si>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</si>
  <si>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</si>
  <si>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</si>
  <si>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</si>
  <si>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</si>
  <si>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</si>
  <si>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</si>
  <si>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</si>
  <si>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</si>
  <si>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</si>
  <si>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</si>
  <si>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</si>
  <si>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</si>
  <si>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</si>
  <si>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</si>
  <si>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</si>
  <si>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</si>
  <si>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</si>
  <si>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</si>
  <si>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</si>
  <si>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</si>
  <si>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</si>
  <si>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</si>
  <si>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</si>
  <si>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</si>
  <si>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</si>
  <si>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</si>
  <si>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</si>
  <si>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</si>
  <si>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</si>
  <si>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</si>
  <si>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</si>
  <si>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</si>
  <si>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</si>
  <si>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</si>
  <si>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</si>
  <si>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</si>
  <si>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</si>
  <si>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</si>
  <si>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</si>
  <si>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</si>
  <si>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</si>
  <si>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</si>
  <si>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</si>
  <si>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</si>
  <si>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</si>
  <si>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</si>
  <si>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</si>
  <si>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</si>
  <si>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</si>
  <si>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</si>
  <si>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</si>
  <si>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</si>
  <si>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</si>
  <si>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</si>
  <si>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</si>
  <si>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</si>
  <si>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</si>
  <si>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</si>
  <si>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</si>
  <si>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</si>
  <si>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</si>
  <si>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</si>
  <si>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</si>
  <si>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</si>
  <si>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</si>
  <si>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</si>
  <si>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</si>
  <si>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</si>
  <si>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</si>
  <si>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</si>
  <si>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</si>
  <si>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</si>
  <si>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</si>
  <si>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</si>
  <si>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</si>
  <si>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</si>
  <si>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</si>
  <si>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</si>
  <si>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</si>
  <si>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</si>
  <si>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</si>
  <si>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</si>
  <si>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</si>
  <si>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</si>
  <si>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</si>
  <si>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</si>
  <si>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</si>
  <si>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</si>
  <si>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</si>
  <si>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</si>
  <si>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</si>
  <si>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</si>
  <si>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</si>
  <si>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</si>
  <si>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</si>
  <si>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</si>
  <si>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</si>
  <si>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</si>
  <si>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</si>
  <si>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</si>
  <si>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</si>
  <si>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</si>
  <si>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</si>
  <si>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</si>
  <si>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</si>
  <si>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</si>
  <si>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</si>
  <si>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</si>
  <si>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</si>
  <si>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</si>
  <si>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</si>
  <si>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</si>
  <si>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</si>
  <si>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</si>
  <si>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</si>
  <si>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</si>
  <si>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</si>
  <si>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</si>
  <si>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</si>
  <si>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</si>
  <si>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</si>
  <si>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</si>
  <si>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</si>
  <si>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</si>
  <si>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</si>
  <si>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</si>
  <si>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</si>
  <si>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</si>
  <si>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</si>
  <si>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</si>
  <si>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</si>
  <si>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</si>
  <si>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</si>
  <si>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</si>
  <si>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</si>
  <si>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</si>
  <si>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</si>
  <si>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</si>
  <si>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</si>
  <si>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</si>
  <si>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</si>
  <si>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</si>
  <si>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</si>
  <si>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</si>
  <si>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</si>
  <si>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</si>
  <si>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</si>
  <si>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</si>
  <si>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</si>
  <si>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</si>
  <si>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</si>
  <si>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</si>
  <si>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</si>
  <si>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</si>
  <si>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</si>
  <si>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</si>
  <si>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</si>
  <si>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</si>
  <si>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</si>
  <si>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</si>
  <si>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</si>
  <si>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</si>
  <si>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</si>
  <si>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</si>
  <si>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</si>
  <si>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</si>
  <si>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</si>
  <si>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</si>
  <si>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</si>
  <si>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</si>
  <si>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</si>
  <si>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</si>
  <si>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</si>
  <si>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</si>
  <si>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</si>
  <si>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</si>
  <si>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</si>
  <si>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</si>
  <si>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</si>
  <si>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</si>
  <si>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</si>
  <si>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</si>
  <si>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</si>
  <si>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</si>
  <si>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</si>
  <si>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</si>
  <si>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</si>
  <si>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</si>
  <si>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</si>
  <si>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</si>
  <si>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</si>
  <si>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</si>
  <si>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</si>
  <si>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</si>
  <si>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</si>
  <si>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</si>
  <si>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</si>
  <si>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</si>
  <si>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</si>
  <si>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</si>
  <si>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</si>
  <si>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</si>
  <si>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</si>
  <si>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</si>
  <si>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</si>
  <si>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</si>
  <si>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</si>
  <si>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</si>
  <si>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</si>
  <si>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</si>
  <si>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</si>
  <si>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</si>
  <si>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</si>
  <si>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</si>
  <si>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</si>
  <si>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</si>
  <si>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</si>
  <si>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</si>
  <si>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</si>
  <si>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</si>
  <si>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</si>
  <si>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</si>
  <si>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</si>
  <si>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</si>
  <si>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</si>
  <si>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</si>
  <si>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</si>
  <si>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</si>
  <si>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</si>
  <si>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</si>
  <si>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</si>
  <si>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</si>
  <si>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</si>
  <si>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</si>
  <si>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</si>
  <si>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</si>
  <si>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</si>
  <si>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</si>
  <si>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</si>
  <si>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</si>
  <si>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</si>
  <si>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</si>
  <si>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</si>
  <si>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</si>
  <si>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</si>
  <si>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</si>
  <si>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</si>
  <si>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</si>
  <si>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</si>
  <si>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</si>
  <si>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</si>
  <si>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</si>
  <si>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</si>
  <si>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</si>
  <si>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</si>
  <si>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</si>
  <si>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</si>
  <si>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</si>
  <si>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</si>
  <si>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</si>
  <si>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</si>
  <si>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</si>
  <si>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</si>
  <si>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</si>
  <si>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</si>
  <si>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</si>
  <si>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</si>
  <si>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</si>
  <si>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</si>
  <si>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</si>
  <si>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</si>
  <si>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</si>
  <si>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</si>
  <si>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</si>
  <si>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</si>
  <si>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</si>
  <si>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</si>
  <si>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</si>
  <si>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</si>
  <si>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</si>
  <si>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</si>
  <si>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</si>
  <si>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</si>
  <si>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</si>
  <si>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</si>
  <si>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</si>
  <si>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</si>
  <si>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</si>
  <si>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</si>
  <si>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</si>
  <si>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</si>
  <si>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</si>
  <si>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</si>
  <si>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</si>
  <si>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</si>
  <si>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</si>
  <si>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</si>
  <si>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</si>
  <si>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</si>
  <si>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</si>
  <si>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</si>
  <si>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</si>
  <si>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</si>
  <si>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</si>
  <si>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</si>
  <si>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</si>
  <si>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</si>
  <si>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</si>
  <si>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</si>
  <si>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</si>
  <si>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</si>
  <si>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</si>
  <si>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</si>
  <si>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</si>
  <si>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</si>
  <si>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</si>
  <si>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</si>
  <si>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</si>
  <si>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</si>
  <si>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</si>
  <si>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</si>
  <si>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</si>
  <si>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</si>
  <si>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</si>
  <si>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</si>
  <si>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</si>
  <si>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</si>
  <si>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</si>
  <si>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</si>
  <si>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</si>
  <si>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</si>
  <si>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</si>
  <si>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</si>
  <si>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</si>
  <si>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</si>
  <si>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</si>
  <si>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</si>
  <si>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</si>
  <si>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</si>
  <si>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</si>
  <si>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</si>
  <si>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</si>
  <si>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</si>
  <si>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</si>
  <si>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</si>
  <si>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</si>
  <si>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</si>
  <si>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</si>
  <si>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</si>
  <si>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</si>
  <si>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</si>
  <si>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</si>
  <si>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</si>
  <si>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</si>
  <si>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</si>
  <si>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</si>
  <si>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</si>
  <si>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</si>
  <si>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</si>
  <si>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</si>
  <si>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</si>
  <si>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</si>
  <si>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</si>
  <si>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</si>
  <si>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</si>
  <si>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</si>
  <si>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</si>
  <si>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</si>
  <si>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</si>
  <si>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</si>
  <si>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</si>
  <si>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</si>
  <si>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</si>
  <si>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</si>
  <si>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</si>
  <si>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</si>
  <si>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</si>
  <si>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</si>
  <si>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</si>
  <si>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</si>
  <si>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</si>
  <si>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</si>
  <si>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</si>
  <si>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</si>
  <si>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</si>
  <si>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</si>
  <si>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</si>
  <si>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</si>
  <si>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</si>
  <si>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</si>
  <si>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</si>
  <si>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</si>
  <si>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</si>
  <si>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</si>
  <si>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</si>
  <si>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</si>
  <si>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</si>
  <si>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</si>
  <si>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</si>
  <si>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</si>
  <si>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</si>
  <si>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</si>
  <si>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</si>
  <si>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</si>
  <si>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</si>
  <si>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</si>
  <si>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</si>
  <si>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</si>
  <si>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</si>
  <si>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</si>
  <si>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</si>
  <si>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</si>
  <si>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</si>
  <si>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</si>
  <si>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</si>
  <si>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</si>
  <si>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</si>
  <si>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</si>
  <si>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</si>
  <si>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</si>
  <si>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</si>
  <si>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</si>
  <si>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</si>
  <si>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</si>
  <si>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</si>
  <si>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</si>
  <si>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</si>
  <si>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</si>
  <si>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</si>
  <si>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</si>
  <si>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</si>
  <si>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</si>
  <si>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</si>
  <si>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</si>
  <si>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</si>
  <si>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</si>
  <si>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</si>
  <si>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</si>
  <si>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</si>
  <si>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</si>
  <si>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</si>
  <si>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</si>
  <si>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</si>
  <si>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</si>
  <si>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</si>
  <si>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</si>
  <si>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</si>
  <si>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</si>
  <si>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</si>
  <si>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</si>
  <si>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</si>
  <si>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</si>
  <si>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</si>
  <si>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</si>
  <si>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</si>
  <si>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</si>
  <si>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</si>
  <si>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</si>
  <si>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</si>
  <si>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</si>
  <si>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</si>
  <si>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</si>
  <si>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</si>
  <si>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</si>
  <si>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</si>
  <si>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</si>
  <si>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</si>
  <si>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</si>
  <si>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</si>
  <si>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</si>
  <si>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</si>
  <si>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</si>
  <si>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</si>
  <si>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</si>
  <si>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</si>
  <si>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</si>
  <si>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</si>
  <si>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</si>
  <si>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</si>
  <si>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</si>
  <si>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</si>
  <si>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</si>
  <si>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</si>
  <si>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</si>
  <si>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</si>
  <si>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</si>
  <si>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</si>
  <si>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</si>
  <si>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</si>
  <si>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</si>
  <si>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</si>
  <si>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</si>
  <si>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</si>
  <si>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</si>
  <si>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</si>
  <si>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</si>
  <si>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</si>
  <si>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</si>
  <si>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</si>
  <si>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</si>
  <si>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</si>
  <si>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</si>
  <si>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</si>
  <si>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</si>
  <si>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</si>
  <si>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</si>
  <si>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</si>
  <si>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</si>
  <si>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</si>
  <si>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</si>
  <si>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</si>
  <si>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</si>
  <si>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</si>
  <si>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</si>
  <si>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</si>
  <si>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</si>
  <si>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</si>
  <si>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</si>
  <si>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</si>
  <si>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</si>
  <si>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</si>
  <si>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</si>
  <si>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</si>
  <si>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</si>
  <si>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</si>
  <si>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</si>
  <si>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</si>
  <si>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</si>
  <si>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</si>
  <si>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</si>
  <si>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</si>
  <si>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</si>
  <si>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</si>
  <si>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</si>
  <si>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</si>
  <si>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</si>
  <si>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</si>
  <si>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</si>
  <si>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</si>
  <si>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</si>
  <si>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</si>
  <si>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</si>
  <si>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</si>
  <si>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</si>
  <si>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</si>
  <si>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</si>
  <si>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</si>
  <si>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</si>
  <si>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</si>
  <si>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</si>
  <si>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</si>
  <si>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</si>
  <si>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</si>
  <si>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</si>
  <si>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</si>
  <si>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</si>
  <si>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</si>
  <si>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</si>
  <si>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</si>
  <si>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</si>
  <si>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</si>
  <si>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</si>
  <si>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</si>
  <si>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</si>
  <si>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</si>
  <si>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</si>
  <si>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</si>
  <si>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</si>
  <si>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</si>
  <si>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</si>
  <si>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</si>
  <si>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</si>
  <si>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</si>
  <si>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</si>
  <si>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</si>
  <si>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</si>
  <si>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</si>
  <si>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</si>
  <si>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</si>
  <si>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</si>
  <si>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</si>
  <si>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</si>
  <si>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</si>
  <si>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</si>
  <si>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</si>
  <si>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</si>
  <si>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</si>
  <si>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</si>
  <si>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</si>
  <si>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</si>
  <si>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</si>
  <si>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</si>
  <si>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</si>
  <si>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</si>
  <si>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</si>
  <si>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</si>
  <si>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</si>
  <si>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</si>
  <si>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</si>
  <si>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</si>
  <si>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</si>
  <si>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</si>
  <si>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</si>
  <si>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</si>
  <si>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</si>
  <si>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</si>
  <si>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</si>
  <si>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</si>
  <si>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</si>
  <si>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</si>
  <si>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</si>
  <si>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</si>
  <si>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</si>
  <si>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</si>
  <si>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</si>
  <si>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</si>
  <si>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</si>
  <si>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</si>
  <si>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</si>
  <si>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</si>
  <si>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</si>
  <si>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</si>
  <si>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</si>
  <si>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</si>
  <si>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</si>
  <si>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</si>
  <si>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</si>
  <si>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</si>
  <si>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</si>
  <si>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</si>
  <si>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</si>
  <si>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</si>
  <si>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</si>
  <si>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</si>
  <si>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</si>
  <si>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</si>
  <si>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</si>
  <si>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</si>
  <si>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</si>
  <si>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</si>
  <si>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</si>
  <si>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</si>
  <si>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</si>
  <si>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</si>
  <si>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</si>
  <si>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</si>
  <si>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</si>
  <si>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</si>
  <si>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</si>
  <si>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</si>
  <si>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</si>
  <si>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</si>
  <si>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</si>
  <si>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</si>
  <si>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</si>
  <si>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</si>
  <si>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</si>
  <si>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</si>
  <si>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</si>
  <si>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</si>
  <si>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</si>
  <si>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</si>
  <si>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</si>
  <si>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</si>
  <si>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</si>
  <si>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</si>
  <si>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</si>
  <si>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</si>
  <si>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</si>
  <si>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</si>
  <si>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</si>
  <si>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</si>
  <si>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</si>
  <si>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</si>
  <si>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</si>
  <si>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</si>
  <si>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</si>
  <si>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</si>
  <si>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</si>
  <si>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</si>
  <si>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</si>
  <si>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</si>
  <si>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</si>
  <si>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</si>
  <si>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</si>
  <si>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</si>
  <si>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</si>
  <si>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</si>
  <si>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</si>
  <si>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</si>
  <si>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</si>
  <si>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</si>
  <si>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</si>
  <si>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</si>
  <si>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</si>
  <si>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</si>
  <si>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</si>
  <si>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</si>
  <si>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</si>
  <si>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</si>
  <si>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</si>
  <si>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</si>
  <si>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</si>
  <si>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</si>
  <si>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</si>
  <si>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</si>
  <si>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</si>
  <si>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</si>
  <si>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</si>
  <si>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</si>
  <si>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</si>
  <si>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</si>
  <si>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</si>
  <si>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</si>
  <si>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</si>
  <si>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</si>
  <si>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</si>
  <si>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</si>
  <si>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</si>
  <si>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</si>
  <si>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</si>
  <si>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</si>
  <si>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</si>
  <si>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</si>
  <si>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</si>
  <si>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</si>
  <si>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</si>
  <si>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</si>
  <si>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</si>
  <si>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</si>
  <si>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</si>
  <si>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</si>
  <si>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</si>
  <si>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</si>
  <si>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</si>
  <si>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</si>
  <si>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</si>
  <si>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</si>
  <si>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</si>
  <si>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</si>
  <si>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</si>
  <si>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</si>
  <si>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</si>
  <si>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</si>
  <si>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</si>
  <si>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</si>
  <si>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</si>
  <si>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</si>
  <si>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</si>
  <si>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</si>
  <si>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</si>
  <si>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</si>
  <si>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</si>
  <si>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</si>
  <si>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</si>
  <si>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</si>
  <si>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</si>
  <si>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</si>
  <si>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</si>
  <si>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</si>
  <si>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</si>
  <si>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</si>
  <si>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</si>
  <si>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</si>
  <si>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</si>
  <si>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</si>
  <si>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</si>
  <si>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</si>
  <si>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</si>
  <si>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</si>
  <si>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</si>
  <si>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</si>
  <si>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</si>
  <si>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</si>
  <si>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</si>
  <si>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</si>
  <si>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</si>
  <si>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</si>
  <si>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</si>
  <si>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</si>
  <si>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</si>
  <si>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</si>
  <si>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</si>
  <si>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</si>
  <si>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</si>
  <si>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</si>
  <si>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</si>
  <si>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</si>
  <si>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</si>
  <si>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</si>
  <si>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</si>
  <si>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</si>
  <si>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</si>
  <si>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</si>
  <si>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</si>
  <si>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</si>
  <si>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</si>
  <si>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</si>
  <si>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</si>
  <si>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</si>
  <si>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</si>
  <si>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</si>
  <si>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</si>
  <si>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</si>
  <si>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</si>
  <si>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</si>
  <si>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</si>
  <si>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</si>
  <si>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</si>
  <si>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</si>
  <si>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</si>
  <si>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</si>
  <si>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</si>
  <si>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</si>
  <si>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</si>
  <si>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</si>
  <si>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</si>
  <si>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</si>
  <si>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</si>
  <si>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</si>
  <si>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</si>
  <si>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</si>
  <si>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</si>
  <si>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</si>
  <si>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</si>
  <si>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</si>
  <si>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</si>
  <si>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</si>
  <si>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</si>
  <si>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</si>
  <si>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</si>
  <si>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</si>
  <si>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</si>
  <si>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</si>
  <si>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</si>
  <si>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</si>
  <si>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</si>
  <si>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</si>
  <si>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</si>
  <si>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</si>
  <si>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</si>
  <si>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</si>
  <si>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</si>
  <si>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</si>
  <si>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</si>
  <si>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</si>
  <si>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</si>
  <si>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</si>
  <si>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</si>
  <si>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</si>
  <si>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</si>
  <si>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</si>
  <si>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</si>
  <si>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</si>
  <si>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</si>
  <si>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</si>
  <si>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</si>
  <si>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</si>
  <si>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</si>
  <si>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</si>
  <si>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</si>
  <si>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</si>
  <si>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</si>
  <si>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</si>
  <si>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</si>
  <si>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</si>
  <si>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</si>
  <si>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</si>
  <si>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</si>
  <si>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</si>
  <si>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</si>
  <si>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</si>
  <si>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</si>
  <si>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</si>
  <si>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</si>
  <si>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</si>
  <si>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</si>
  <si>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</si>
  <si>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</si>
  <si>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</si>
  <si>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</si>
  <si>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</si>
  <si>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</si>
  <si>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</si>
  <si>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</si>
  <si>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</si>
  <si>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</si>
  <si>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</si>
  <si>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</si>
  <si>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</si>
  <si>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</si>
  <si>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</si>
  <si>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</si>
  <si>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</si>
  <si>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</si>
  <si>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</si>
  <si>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</si>
  <si>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</si>
  <si>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</si>
  <si>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</si>
  <si>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</si>
  <si>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</si>
  <si>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</si>
  <si>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</si>
  <si>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</si>
  <si>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</si>
  <si>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</si>
  <si>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</si>
  <si>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</si>
  <si>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</si>
  <si>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</si>
  <si>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</si>
  <si>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</si>
  <si>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</si>
  <si>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</si>
  <si>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</si>
  <si>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</si>
  <si>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</si>
  <si>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</si>
  <si>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</si>
  <si>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</si>
  <si>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</si>
  <si>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</si>
  <si>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</si>
  <si>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</si>
  <si>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</si>
  <si>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</si>
  <si>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</si>
  <si>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</si>
  <si>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</si>
  <si>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</si>
  <si>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</si>
  <si>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</si>
  <si>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</si>
  <si>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</si>
  <si>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</si>
  <si>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</si>
  <si>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</si>
  <si>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</si>
  <si>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</si>
  <si>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</si>
  <si>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</si>
  <si>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</si>
  <si>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</si>
  <si>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</si>
  <si>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</si>
  <si>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</si>
  <si>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</si>
  <si>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</si>
  <si>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</si>
  <si>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</si>
  <si>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</si>
  <si>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</si>
  <si>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</si>
  <si>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</si>
  <si>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</si>
  <si>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</si>
  <si>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</si>
  <si>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</si>
  <si>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</si>
  <si>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</si>
  <si>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</si>
  <si>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</si>
  <si>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</si>
  <si>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</si>
  <si>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</si>
  <si>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</si>
  <si>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</si>
  <si>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</si>
  <si>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</si>
  <si>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</si>
  <si>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</si>
  <si>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</si>
  <si>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</si>
  <si>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</si>
  <si>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</si>
  <si>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</si>
  <si>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</si>
  <si>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</si>
  <si>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</si>
  <si>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</si>
  <si>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</si>
  <si>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</si>
  <si>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</si>
  <si>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</si>
  <si>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</si>
  <si>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</si>
  <si>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</si>
  <si>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</si>
  <si>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</si>
  <si>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</si>
  <si>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</si>
  <si>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</si>
  <si>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</si>
  <si>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</si>
  <si>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</si>
  <si>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</si>
  <si>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</si>
  <si>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</si>
  <si>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</si>
  <si>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</si>
  <si>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</si>
  <si>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</si>
  <si>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</si>
  <si>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</si>
  <si>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</si>
  <si>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</si>
  <si>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</si>
  <si>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</si>
  <si>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</si>
  <si>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</si>
  <si>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</si>
  <si>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</si>
  <si>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</si>
  <si>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</si>
  <si>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</si>
  <si>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</si>
  <si>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</si>
  <si>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</si>
  <si>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</si>
  <si>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</si>
  <si>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</si>
  <si>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</si>
  <si>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</si>
  <si>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</si>
  <si>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</si>
  <si>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</si>
  <si>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</si>
  <si>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</si>
  <si>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</si>
  <si>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</si>
  <si>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</si>
  <si>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</si>
  <si>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</si>
  <si>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</si>
  <si>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</si>
  <si>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</si>
  <si>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</si>
  <si>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</si>
  <si>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</si>
  <si>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</si>
  <si>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</si>
  <si>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</si>
  <si>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</si>
  <si>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</si>
  <si>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</si>
  <si>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</si>
  <si>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</si>
  <si>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</si>
  <si>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</si>
  <si>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</si>
  <si>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</si>
  <si>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</si>
  <si>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</si>
  <si>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</si>
  <si>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</si>
  <si>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</si>
  <si>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</si>
  <si>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</si>
  <si>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</si>
  <si>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</si>
  <si>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</si>
  <si>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</si>
  <si>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</si>
  <si>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</si>
  <si>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</si>
  <si>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</si>
  <si>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</si>
  <si>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</si>
  <si>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</si>
  <si>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</si>
  <si>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</si>
  <si>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</si>
  <si>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</si>
  <si>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</si>
  <si>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</si>
  <si>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</si>
  <si>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</si>
  <si>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</si>
  <si>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</si>
  <si>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</si>
  <si>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</si>
  <si>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</si>
  <si>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</si>
  <si>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</si>
  <si>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</si>
  <si>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</si>
  <si>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</si>
  <si>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</si>
  <si>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</si>
  <si>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</si>
  <si>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</si>
  <si>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</si>
  <si>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</si>
  <si>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</si>
  <si>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</si>
  <si>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</si>
  <si>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</si>
  <si>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</si>
  <si>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</si>
  <si>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</si>
  <si>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</si>
  <si>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</si>
  <si>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</si>
  <si>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</si>
  <si>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</si>
  <si>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</si>
  <si>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</si>
  <si>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</si>
  <si>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</si>
  <si>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</si>
  <si>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</si>
  <si>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</si>
  <si>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</si>
  <si>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</si>
  <si>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</si>
  <si>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</si>
  <si>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</si>
  <si>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</si>
  <si>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</si>
  <si>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</si>
  <si>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</si>
  <si>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</si>
  <si>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</si>
  <si>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</si>
  <si>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</si>
  <si>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</si>
  <si>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</si>
  <si>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</si>
  <si>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</si>
  <si>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</si>
  <si>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</si>
  <si>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</si>
  <si>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</si>
  <si>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</si>
  <si>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</si>
  <si>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</si>
  <si>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</si>
  <si>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</si>
  <si>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</si>
  <si>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</si>
  <si>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</si>
  <si>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</si>
  <si>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</si>
  <si>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</si>
  <si>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</si>
  <si>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</si>
  <si>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</si>
  <si>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</si>
  <si>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</si>
  <si>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</si>
  <si>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</si>
  <si>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</si>
  <si>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</si>
  <si>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</si>
  <si>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</si>
  <si>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</si>
  <si>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</si>
  <si>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</si>
  <si>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</si>
  <si>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</si>
  <si>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</si>
  <si>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</si>
  <si>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</si>
  <si>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</si>
  <si>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</si>
  <si>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</si>
  <si>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</si>
  <si>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</si>
  <si>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</si>
  <si>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</si>
  <si>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</si>
  <si>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</si>
  <si>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</si>
  <si>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</si>
  <si>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</si>
  <si>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</si>
  <si>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</si>
  <si>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</si>
  <si>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</si>
  <si>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</si>
  <si>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</si>
  <si>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</si>
  <si>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</si>
  <si>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</si>
  <si>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</si>
  <si>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</si>
  <si>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</si>
  <si>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</si>
  <si>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</si>
  <si>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</si>
  <si>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</si>
  <si>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</si>
  <si>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</si>
  <si>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</si>
  <si>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</si>
  <si>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</si>
  <si>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</si>
  <si>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</si>
  <si>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</si>
  <si>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</si>
  <si>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</si>
  <si>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</si>
  <si>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</si>
  <si>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</si>
  <si>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</si>
  <si>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</si>
  <si>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</si>
  <si>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</si>
  <si>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</si>
  <si>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</si>
  <si>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</si>
  <si>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</si>
  <si>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</si>
  <si>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</si>
  <si>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</si>
  <si>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</si>
  <si>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</si>
  <si>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</si>
  <si>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</si>
  <si>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</si>
  <si>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</si>
  <si>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</si>
  <si>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</si>
  <si>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</si>
  <si>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</si>
  <si>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</si>
  <si>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</si>
  <si>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</si>
  <si>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</si>
  <si>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</si>
  <si>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</si>
  <si>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</si>
  <si>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</si>
  <si>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</si>
  <si>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</si>
  <si>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</si>
  <si>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</si>
  <si>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</si>
  <si>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</si>
  <si>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</si>
  <si>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</si>
  <si>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</si>
  <si>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</si>
  <si>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</si>
  <si>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</si>
  <si>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</si>
  <si>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</si>
  <si>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</si>
  <si>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</si>
  <si>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</si>
  <si>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</si>
  <si>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</si>
  <si>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</si>
  <si>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</si>
  <si>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</si>
  <si>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</si>
  <si>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</si>
  <si>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</si>
  <si>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</si>
  <si>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</si>
  <si>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</si>
  <si>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</si>
  <si>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</si>
  <si>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</si>
  <si>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</si>
  <si>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</si>
  <si>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</si>
  <si>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</si>
  <si>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</si>
  <si>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</si>
  <si>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</si>
  <si>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</si>
  <si>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</si>
  <si>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</si>
  <si>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</si>
  <si>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</si>
  <si>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</si>
  <si>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</si>
  <si>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</si>
  <si>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</si>
  <si>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</si>
  <si>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</si>
  <si>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</si>
  <si>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</si>
  <si>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</si>
  <si>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</si>
  <si>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</si>
  <si>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</si>
  <si>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</si>
  <si>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</si>
  <si>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</si>
  <si>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</si>
  <si>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</si>
  <si>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</si>
  <si>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</si>
  <si>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</si>
  <si>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</si>
  <si>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</si>
  <si>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</si>
  <si>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</si>
  <si>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</si>
  <si>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</si>
  <si>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</si>
  <si>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</si>
  <si>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</si>
  <si>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</si>
  <si>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</si>
  <si>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</si>
  <si>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</si>
  <si>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</si>
  <si>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</si>
  <si>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</si>
  <si>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</si>
  <si>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</si>
  <si>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</si>
  <si>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</si>
  <si>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</si>
  <si>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</si>
  <si>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</si>
  <si>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</si>
  <si>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</si>
  <si>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</si>
  <si>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</si>
  <si>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</si>
  <si>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</si>
  <si>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</si>
  <si>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</si>
  <si>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</si>
  <si>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</si>
  <si>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</si>
  <si>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</si>
  <si>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</si>
  <si>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</si>
  <si>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</si>
  <si>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</si>
  <si>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</si>
  <si>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</si>
  <si>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</si>
  <si>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</si>
  <si>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</si>
  <si>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</si>
  <si>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</si>
  <si>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</si>
  <si>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</si>
  <si>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</si>
  <si>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</si>
  <si>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</si>
  <si>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</si>
  <si>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</si>
  <si>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</si>
  <si>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</si>
  <si>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</si>
  <si>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</si>
  <si>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</si>
  <si>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</si>
  <si>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</si>
  <si>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</si>
  <si>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</si>
  <si>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</si>
  <si>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</si>
  <si>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</si>
  <si>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</si>
  <si>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</si>
  <si>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</si>
  <si>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</si>
  <si>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</si>
  <si>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</si>
  <si>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</si>
  <si>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</si>
  <si>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</si>
  <si>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</si>
  <si>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</si>
  <si>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</si>
  <si>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</si>
  <si>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</si>
  <si>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</si>
  <si>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</si>
  <si>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</si>
  <si>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</si>
  <si>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</si>
  <si>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</si>
  <si>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</si>
  <si>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</si>
  <si>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</si>
  <si>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</si>
  <si>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</si>
  <si>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</si>
  <si>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</si>
  <si>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</si>
  <si>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</si>
  <si>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</si>
  <si>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</si>
  <si>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</si>
  <si>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</si>
  <si>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</si>
  <si>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</si>
  <si>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</si>
  <si>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</si>
  <si>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</si>
  <si>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</si>
  <si>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</si>
  <si>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</si>
  <si>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</si>
  <si>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</si>
  <si>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</si>
  <si>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</si>
  <si>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</si>
  <si>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</si>
  <si>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</si>
  <si>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</si>
  <si>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</si>
  <si>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</si>
  <si>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</si>
  <si>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</si>
  <si>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</si>
  <si>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</si>
  <si>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</si>
  <si>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</si>
  <si>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</si>
  <si>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</si>
  <si>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</si>
  <si>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</si>
  <si>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</si>
  <si>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</si>
  <si>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</si>
  <si>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</si>
  <si>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</si>
  <si>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</si>
  <si>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</si>
  <si>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</si>
  <si>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</si>
  <si>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</si>
  <si>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</si>
  <si>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</si>
  <si>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</si>
  <si>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</si>
  <si>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</si>
  <si>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</si>
  <si>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</si>
  <si>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</si>
  <si>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</si>
  <si>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</si>
  <si>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</si>
  <si>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</si>
  <si>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</si>
  <si>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</si>
  <si>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</si>
  <si>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</si>
  <si>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</si>
  <si>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</si>
  <si>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</si>
  <si>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</si>
  <si>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</si>
  <si>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</si>
  <si>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</si>
  <si>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</si>
  <si>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</si>
  <si>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</si>
  <si>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</si>
  <si>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</si>
  <si>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</si>
  <si>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</si>
  <si>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</si>
  <si>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</si>
  <si>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</si>
  <si>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</si>
  <si>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</si>
  <si>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</si>
  <si>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</si>
  <si>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</si>
  <si>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</si>
  <si>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</si>
  <si>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</si>
  <si>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</si>
  <si>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</si>
  <si>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</si>
  <si>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</si>
  <si>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</si>
  <si>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</si>
  <si>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</si>
  <si>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</si>
  <si>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</si>
  <si>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</si>
  <si>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</si>
  <si>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</si>
  <si>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</si>
  <si>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</si>
  <si>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</si>
  <si>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</si>
  <si>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</si>
  <si>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</si>
  <si>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</si>
  <si>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</si>
  <si>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</si>
  <si>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</si>
  <si>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</si>
  <si>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</si>
  <si>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</si>
  <si>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</si>
  <si>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</si>
  <si>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</si>
  <si>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</si>
  <si>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</si>
  <si>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</si>
  <si>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</si>
  <si>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</si>
  <si>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</si>
  <si>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</si>
  <si>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</si>
  <si>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</si>
  <si>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</si>
  <si>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</si>
  <si>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</si>
  <si>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</si>
  <si>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</si>
  <si>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</si>
  <si>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</si>
  <si>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</si>
  <si>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</si>
  <si>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</si>
  <si>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</si>
  <si>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</si>
  <si>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</si>
  <si>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</si>
  <si>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</si>
  <si>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</si>
  <si>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</si>
  <si>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</si>
  <si>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</si>
  <si>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</si>
  <si>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</si>
  <si>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</si>
  <si>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</si>
  <si>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</si>
  <si>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</si>
  <si>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</si>
  <si>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</si>
  <si>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</si>
  <si>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</si>
  <si>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</si>
  <si>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</si>
  <si>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</si>
  <si>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</si>
  <si>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</si>
  <si>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</si>
  <si>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</si>
  <si>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</si>
  <si>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</si>
  <si>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</si>
  <si>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</si>
  <si>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</si>
  <si>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</si>
  <si>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</si>
  <si>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</si>
  <si>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</si>
  <si>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</si>
  <si>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</si>
  <si>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</si>
  <si>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</si>
  <si>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</si>
  <si>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</si>
  <si>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</si>
  <si>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</si>
  <si>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</si>
  <si>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</si>
  <si>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</si>
  <si>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</si>
  <si>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</si>
  <si>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</si>
  <si>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</si>
  <si>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</si>
  <si>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</si>
  <si>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</si>
  <si>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</si>
  <si>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</si>
  <si>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</si>
  <si>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</si>
  <si>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</si>
  <si>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</si>
  <si>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</si>
  <si>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</si>
  <si>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</si>
  <si>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</si>
  <si>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</si>
  <si>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</si>
  <si>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</si>
  <si>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</si>
  <si>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</si>
  <si>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</si>
  <si>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</si>
  <si>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</si>
  <si>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</si>
  <si>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</si>
  <si>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</si>
  <si>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</si>
  <si>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</si>
  <si>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</si>
  <si>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</si>
  <si>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</si>
  <si>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</si>
  <si>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</si>
  <si>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</si>
  <si>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</si>
  <si>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</si>
  <si>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</si>
  <si>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</si>
  <si>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</si>
  <si>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</si>
  <si>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</si>
  <si>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</si>
  <si>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</si>
  <si>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</si>
  <si>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</si>
  <si>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</si>
  <si>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</si>
  <si>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</si>
  <si>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</si>
  <si>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</si>
  <si>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</si>
  <si>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</si>
  <si>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</si>
  <si>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</si>
  <si>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</si>
  <si>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</si>
  <si>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</si>
  <si>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</si>
  <si>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</si>
  <si>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</si>
  <si>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</si>
  <si>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</si>
  <si>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</si>
  <si>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</si>
  <si>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</si>
  <si>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</si>
  <si>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</si>
  <si>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</si>
  <si>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</si>
  <si>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</si>
  <si>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</si>
  <si>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</si>
  <si>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</si>
  <si>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</si>
  <si>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</si>
  <si>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</si>
  <si>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</si>
  <si>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</si>
  <si>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</si>
  <si>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</si>
  <si>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</si>
  <si>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</si>
  <si>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</si>
  <si>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</si>
  <si>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</si>
  <si>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</si>
  <si>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</si>
  <si>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</si>
  <si>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</si>
  <si>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</si>
  <si>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</si>
  <si>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</si>
  <si>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</si>
  <si>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</si>
  <si>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</si>
  <si>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</si>
  <si>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</si>
  <si>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</si>
  <si>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</si>
  <si>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</si>
  <si>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</si>
  <si>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</si>
  <si>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</si>
  <si>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</si>
  <si>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</si>
  <si>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</si>
  <si>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</si>
  <si>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</si>
  <si>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</si>
  <si>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</si>
  <si>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</si>
  <si>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</si>
  <si>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</si>
  <si>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</si>
  <si>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</si>
  <si>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</si>
  <si>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</si>
  <si>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</si>
  <si>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</si>
  <si>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</si>
  <si>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</si>
  <si>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</si>
  <si>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</si>
  <si>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</si>
  <si>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</si>
  <si>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</si>
  <si>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</si>
  <si>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</si>
  <si>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</si>
  <si>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</si>
  <si>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</si>
  <si>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</si>
  <si>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</si>
  <si>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</si>
  <si>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</si>
  <si>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</si>
  <si>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</si>
  <si>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</si>
  <si>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</si>
  <si>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</si>
  <si>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</si>
  <si>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</si>
  <si>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</si>
  <si>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</si>
  <si>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</si>
  <si>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</si>
  <si>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</si>
  <si>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</si>
  <si>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</si>
  <si>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</si>
  <si>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</si>
  <si>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</si>
  <si>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</si>
  <si>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</si>
  <si>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</si>
  <si>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</si>
  <si>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</si>
  <si>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</si>
  <si>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</si>
  <si>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</si>
  <si>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</si>
  <si>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</si>
  <si>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</si>
  <si>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</si>
  <si>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</si>
  <si>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</si>
  <si>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</si>
  <si>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</si>
  <si>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</si>
  <si>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</si>
  <si>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</si>
  <si>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</si>
  <si>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</si>
  <si>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</si>
  <si>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</si>
  <si>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</si>
  <si>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</si>
  <si>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</si>
  <si>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</si>
  <si>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</si>
  <si>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</si>
  <si>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</si>
  <si>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</si>
  <si>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</si>
  <si>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</si>
  <si>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</si>
  <si>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</si>
  <si>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</si>
  <si>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</si>
  <si>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</si>
  <si>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</si>
  <si>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</si>
  <si>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</si>
  <si>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</si>
  <si>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</si>
  <si>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</si>
  <si>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</si>
  <si>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</si>
  <si>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</si>
  <si>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</si>
  <si>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</si>
  <si>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</si>
  <si>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</si>
  <si>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</si>
  <si>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</si>
  <si>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</si>
  <si>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</si>
  <si>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</si>
  <si>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</si>
  <si>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</si>
  <si>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</si>
  <si>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</si>
  <si>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</si>
  <si>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</si>
  <si>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</si>
  <si>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</si>
  <si>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</si>
  <si>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</si>
  <si>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</si>
  <si>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</si>
  <si>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</si>
  <si>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</si>
  <si>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</si>
  <si>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</si>
  <si>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</si>
  <si>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</si>
  <si>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</si>
  <si>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</si>
  <si>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</si>
  <si>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</si>
  <si>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</si>
  <si>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</si>
  <si>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</si>
  <si>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</si>
  <si>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</si>
  <si>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</si>
  <si>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</si>
  <si>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</si>
  <si>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</si>
  <si>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</si>
  <si>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</si>
  <si>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</si>
  <si>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</si>
  <si>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</si>
  <si>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</si>
  <si>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</si>
  <si>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</si>
  <si>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</si>
  <si>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</si>
  <si>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</si>
  <si>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</si>
  <si>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</si>
  <si>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</si>
  <si>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</si>
  <si>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</si>
  <si>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</si>
  <si>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</si>
  <si>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</si>
  <si>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</si>
  <si>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</si>
  <si>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</si>
  <si>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</si>
  <si>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</si>
  <si>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</si>
  <si>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</si>
  <si>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</si>
  <si>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</si>
  <si>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</si>
  <si>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</si>
  <si>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</si>
  <si>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</si>
  <si>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</si>
  <si>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</si>
  <si>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</si>
  <si>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</si>
  <si>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</si>
  <si>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</si>
  <si>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</si>
  <si>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</si>
  <si>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</si>
  <si>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</si>
  <si>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</si>
  <si>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</si>
  <si>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</si>
  <si>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</si>
  <si>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</si>
  <si>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</si>
  <si>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</si>
  <si>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</si>
  <si>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</si>
  <si>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</si>
  <si>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</si>
  <si>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</si>
  <si>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</si>
  <si>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</si>
  <si>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</si>
  <si>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</si>
  <si>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</si>
  <si>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</si>
  <si>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</si>
  <si>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</si>
  <si>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</si>
  <si>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</si>
  <si>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</si>
  <si>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</si>
  <si>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</si>
  <si>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</si>
  <si>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</si>
  <si>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</si>
  <si>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</si>
  <si>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</si>
  <si>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</si>
  <si>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</si>
  <si>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</si>
  <si>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</si>
  <si>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</si>
  <si>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</si>
  <si>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</si>
  <si>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</si>
  <si>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</si>
  <si>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</si>
  <si>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</si>
  <si>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</si>
  <si>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</si>
  <si>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</si>
  <si>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</si>
  <si>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</si>
  <si>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</si>
  <si>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</si>
  <si>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</si>
  <si>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</si>
  <si>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</si>
  <si>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</si>
  <si>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</si>
  <si>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</si>
  <si>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</si>
  <si>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</si>
  <si>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</si>
  <si>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</si>
  <si>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</si>
  <si>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</si>
  <si>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</si>
  <si>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</si>
  <si>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</si>
  <si>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</si>
  <si>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</si>
  <si>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</si>
  <si>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</si>
  <si>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</si>
  <si>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</si>
  <si>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</si>
  <si>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</si>
  <si>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</si>
  <si>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</si>
  <si>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</si>
  <si>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</si>
  <si>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</si>
  <si>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</si>
  <si>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</si>
  <si>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</si>
  <si>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</si>
  <si>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</si>
  <si>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</si>
  <si>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</si>
  <si>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</si>
  <si>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</si>
  <si>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</si>
  <si>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</si>
  <si>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</si>
  <si>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</si>
  <si>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</si>
  <si>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</si>
  <si>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</si>
  <si>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</si>
  <si>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</si>
  <si>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</si>
  <si>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</si>
  <si>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</si>
  <si>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</si>
  <si>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</si>
  <si>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</si>
  <si>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</si>
  <si>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</si>
  <si>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</si>
  <si>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</si>
  <si>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</si>
  <si>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</si>
  <si>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</si>
  <si>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</si>
  <si>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</si>
  <si>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</si>
  <si>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</si>
  <si>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</si>
  <si>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</si>
  <si>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</si>
  <si>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</si>
  <si>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</si>
  <si>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</si>
  <si>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</si>
  <si>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</si>
  <si>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</si>
  <si>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</si>
  <si>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</si>
  <si>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</si>
  <si>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</si>
  <si>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</si>
  <si>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</si>
  <si>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</si>
  <si>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</si>
  <si>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</si>
  <si>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</si>
  <si>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</si>
  <si>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</si>
  <si>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</si>
  <si>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</si>
  <si>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</si>
  <si>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</si>
  <si>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</si>
  <si>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</si>
  <si>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</si>
  <si>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</si>
  <si>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</si>
  <si>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</si>
  <si>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</si>
  <si>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</si>
  <si>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</si>
  <si>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</si>
  <si>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</si>
  <si>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</si>
  <si>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</si>
  <si>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</si>
  <si>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</si>
  <si>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</si>
  <si>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</si>
  <si>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</si>
  <si>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</si>
  <si>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</si>
  <si>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</si>
  <si>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</si>
  <si>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</si>
  <si>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</si>
  <si>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</si>
  <si>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</si>
  <si>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</si>
  <si>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</si>
  <si>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</si>
  <si>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</si>
  <si>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</si>
  <si>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</si>
  <si>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</si>
  <si>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</si>
  <si>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</si>
  <si>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</si>
  <si>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</si>
  <si>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</si>
  <si>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</si>
  <si>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</si>
  <si>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</si>
  <si>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</si>
  <si>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</si>
  <si>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</si>
  <si>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</si>
  <si>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</si>
  <si>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</si>
  <si>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</si>
  <si>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</si>
  <si>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</si>
  <si>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</si>
  <si>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</si>
  <si>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</si>
  <si>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</si>
  <si>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</si>
  <si>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</si>
  <si>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</si>
  <si>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</si>
  <si>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</si>
  <si>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</si>
  <si>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</si>
  <si>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</si>
  <si>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</si>
  <si>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</si>
  <si>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</si>
  <si>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</si>
  <si>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</si>
  <si>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</si>
  <si>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</si>
  <si>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</si>
  <si>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</si>
  <si>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</si>
  <si>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</si>
  <si>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</si>
  <si>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</si>
  <si>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</si>
  <si>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</si>
  <si>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</si>
  <si>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</si>
  <si>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</si>
  <si>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</si>
  <si>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</si>
  <si>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</si>
  <si>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</si>
  <si>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</si>
  <si>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</si>
  <si>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</si>
  <si>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</si>
  <si>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</si>
  <si>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</si>
  <si>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</si>
  <si>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</si>
  <si>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</si>
  <si>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</si>
  <si>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</si>
  <si>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</si>
  <si>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</si>
  <si>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</si>
  <si>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</si>
  <si>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</si>
  <si>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</si>
  <si>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</si>
  <si>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</si>
  <si>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</si>
  <si>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</si>
  <si>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</si>
  <si>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</si>
  <si>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</si>
  <si>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</si>
  <si>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</si>
  <si>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</si>
  <si>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</si>
  <si>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</si>
  <si>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</si>
  <si>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</si>
  <si>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</si>
  <si>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</si>
  <si>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</si>
  <si>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</si>
  <si>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</si>
  <si>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</si>
  <si>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</si>
  <si>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</si>
  <si>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</si>
  <si>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</si>
  <si>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</si>
  <si>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</si>
  <si>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</si>
  <si>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</si>
  <si>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</si>
  <si>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</si>
  <si>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</si>
  <si>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</si>
  <si>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</si>
  <si>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</si>
  <si>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</si>
  <si>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</si>
  <si>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</si>
  <si>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</si>
  <si>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</si>
  <si>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</si>
  <si>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</si>
  <si>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</si>
  <si>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</si>
  <si>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</si>
  <si>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</si>
  <si>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</si>
  <si>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</si>
  <si>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</si>
  <si>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</si>
  <si>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</si>
  <si>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</si>
  <si>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</si>
  <si>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</si>
  <si>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</si>
  <si>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</si>
  <si>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</si>
  <si>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</si>
  <si>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</si>
  <si>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</si>
  <si>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</si>
  <si>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</si>
  <si>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</si>
  <si>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</si>
  <si>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</si>
  <si>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</si>
  <si>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</si>
  <si>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</si>
  <si>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</si>
  <si>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</si>
  <si>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</si>
  <si>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</si>
  <si>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</si>
  <si>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</si>
  <si>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</si>
  <si>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</si>
  <si>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</si>
  <si>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</si>
  <si>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</si>
  <si>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</si>
  <si>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</si>
  <si>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</si>
  <si>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</si>
  <si>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</si>
  <si>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</si>
  <si>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</si>
  <si>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</si>
  <si>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</si>
  <si>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</si>
  <si>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</si>
  <si>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</si>
  <si>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</si>
  <si>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</si>
  <si>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</si>
  <si>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</si>
  <si>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</si>
  <si>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</si>
  <si>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</si>
  <si>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</si>
  <si>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</si>
  <si>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</si>
  <si>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</si>
  <si>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</si>
  <si>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</si>
  <si>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</si>
  <si>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</si>
  <si>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</si>
  <si>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</si>
  <si>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</si>
  <si>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</si>
  <si>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</si>
  <si>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</si>
  <si>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</si>
  <si>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</si>
  <si>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</si>
  <si>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</si>
  <si>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</si>
  <si>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</si>
  <si>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</si>
  <si>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</si>
  <si>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</si>
  <si>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</si>
  <si>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</si>
  <si>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</si>
  <si>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</si>
  <si>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</si>
  <si>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</si>
  <si>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</si>
  <si>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</si>
  <si>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</si>
  <si>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</si>
  <si>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</si>
  <si>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</si>
  <si>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</si>
  <si>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</si>
  <si>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</si>
  <si>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</si>
  <si>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</si>
  <si>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</si>
  <si>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</si>
  <si>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</si>
  <si>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</si>
  <si>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</si>
  <si>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</si>
  <si>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</si>
  <si>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</si>
  <si>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</si>
  <si>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</si>
  <si>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</si>
  <si>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</si>
  <si>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</si>
  <si>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</si>
  <si>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</si>
  <si>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</si>
  <si>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</si>
  <si>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</si>
  <si>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</si>
  <si>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</si>
  <si>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</si>
  <si>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</si>
  <si>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</si>
  <si>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</si>
  <si>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</si>
  <si>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</si>
  <si>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</si>
  <si>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</si>
  <si>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</si>
  <si>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</si>
  <si>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</si>
  <si>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</si>
  <si>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</si>
  <si>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</si>
  <si>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</si>
  <si>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</si>
  <si>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</si>
  <si>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</si>
  <si>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</si>
  <si>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</si>
  <si>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</si>
  <si>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</si>
  <si>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</si>
  <si>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</si>
  <si>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</si>
  <si>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</si>
  <si>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</si>
  <si>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</si>
  <si>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</si>
  <si>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</si>
  <si>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</si>
  <si>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</si>
  <si>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</si>
  <si>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</si>
  <si>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</si>
  <si>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</si>
  <si>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</si>
  <si>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</si>
  <si>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</si>
  <si>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</si>
  <si>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</si>
  <si>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</si>
  <si>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</si>
  <si>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</si>
  <si>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</si>
  <si>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</si>
  <si>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</si>
  <si>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</si>
  <si>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</si>
  <si>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</si>
  <si>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</si>
  <si>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</si>
  <si>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</si>
  <si>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</si>
  <si>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</si>
  <si>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</si>
  <si>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</si>
  <si>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</si>
  <si>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</si>
  <si>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</si>
  <si>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</si>
  <si>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</si>
  <si>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</si>
  <si>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</si>
  <si>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</si>
  <si>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</si>
  <si>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</si>
  <si>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</si>
  <si>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</si>
  <si>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</si>
  <si>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</si>
  <si>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</si>
  <si>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</si>
  <si>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</si>
  <si>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</si>
  <si>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</si>
  <si>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</si>
  <si>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</si>
  <si>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</si>
  <si>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</si>
  <si>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</si>
  <si>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</si>
  <si>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</si>
  <si>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</si>
  <si>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</si>
  <si>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</si>
  <si>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</si>
  <si>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</si>
  <si>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</si>
  <si>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</si>
  <si>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</si>
  <si>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</si>
  <si>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</si>
  <si>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</si>
  <si>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</si>
  <si>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</si>
  <si>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</si>
  <si>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</si>
  <si>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</si>
  <si>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</si>
  <si>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</si>
  <si>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</si>
  <si>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</si>
  <si>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</si>
  <si>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</si>
  <si>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</si>
  <si>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</si>
  <si>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</si>
  <si>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</si>
  <si>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</si>
  <si>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</si>
  <si>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</si>
  <si>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</si>
  <si>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</si>
  <si>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</si>
  <si>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</si>
  <si>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</si>
  <si>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</si>
  <si>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</si>
  <si>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</si>
  <si>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</si>
  <si>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</si>
  <si>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</si>
  <si>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</si>
  <si>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</si>
  <si>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</si>
  <si>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</si>
  <si>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</si>
  <si>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</si>
  <si>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</si>
  <si>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</si>
  <si>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</si>
  <si>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</si>
  <si>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</si>
  <si>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</si>
  <si>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</si>
  <si>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</si>
  <si>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</si>
  <si>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</si>
  <si>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</si>
  <si>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</si>
  <si>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</si>
  <si>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</si>
  <si>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</si>
  <si>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</si>
  <si>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</si>
  <si>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</si>
  <si>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</si>
  <si>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</si>
  <si>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</si>
  <si>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</si>
  <si>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</si>
  <si>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</si>
  <si>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</si>
  <si>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</si>
  <si>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</si>
  <si>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</si>
  <si>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</si>
  <si>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</si>
  <si>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</si>
  <si>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</si>
  <si>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</si>
  <si>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</si>
  <si>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</si>
  <si>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</si>
  <si>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</si>
  <si>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</si>
  <si>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</si>
  <si>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</si>
  <si>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</si>
  <si>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</si>
  <si>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</si>
  <si>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</si>
  <si>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</si>
  <si>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</si>
  <si>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</si>
  <si>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</si>
  <si>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</si>
  <si>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</si>
  <si>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</si>
  <si>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</si>
  <si>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</si>
  <si>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</si>
  <si>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</si>
  <si>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</si>
  <si>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</si>
  <si>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</si>
  <si>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</si>
  <si>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</si>
  <si>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</si>
  <si>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</si>
  <si>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</si>
  <si>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</si>
  <si>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</si>
  <si>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</si>
  <si>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</si>
  <si>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</si>
  <si>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</si>
  <si>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</si>
  <si>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</si>
  <si>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</si>
  <si>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</si>
  <si>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</si>
  <si>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</si>
  <si>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</si>
  <si>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</si>
  <si>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</si>
  <si>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</si>
  <si>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</si>
  <si>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</si>
  <si>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</si>
  <si>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</si>
  <si>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</si>
  <si>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</si>
  <si>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</si>
  <si>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</si>
  <si>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</si>
  <si>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</si>
  <si>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</si>
  <si>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</si>
  <si>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</si>
  <si>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</si>
  <si>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</si>
  <si>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</si>
  <si>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</si>
  <si>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</si>
  <si>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</si>
  <si>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</si>
  <si>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</si>
  <si>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</si>
  <si>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</si>
  <si>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</si>
  <si>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</si>
  <si>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</si>
  <si>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</si>
  <si>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</si>
  <si>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</si>
  <si>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</si>
  <si>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</si>
  <si>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</si>
  <si>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</si>
  <si>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</si>
  <si>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</si>
  <si>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</si>
  <si>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</si>
  <si>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</si>
  <si>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</si>
  <si>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</si>
  <si>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</si>
  <si>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</si>
  <si>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</si>
  <si>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</si>
  <si>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</si>
  <si>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</si>
  <si>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</si>
  <si>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</si>
  <si>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</si>
  <si>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</si>
  <si>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</si>
  <si>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</si>
  <si>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</si>
  <si>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</si>
  <si>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</si>
  <si>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</si>
  <si>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</si>
  <si>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</si>
  <si>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</si>
  <si>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</si>
  <si>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</si>
  <si>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</si>
  <si>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</si>
  <si>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</si>
  <si>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</si>
  <si>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</si>
  <si>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</si>
  <si>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</si>
  <si>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</si>
  <si>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</si>
  <si>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</si>
  <si>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</si>
  <si>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</si>
  <si>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</si>
  <si>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</si>
  <si>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</si>
  <si>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</si>
  <si>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</si>
  <si>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</si>
  <si>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</si>
  <si>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</si>
  <si>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</si>
  <si>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</si>
  <si>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</si>
  <si>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</si>
  <si>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</si>
  <si>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</si>
  <si>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</si>
  <si>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</si>
  <si>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</si>
  <si>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</si>
  <si>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</si>
  <si>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</si>
  <si>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</si>
  <si>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</si>
  <si>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</si>
  <si>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</si>
  <si>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</si>
  <si>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</si>
  <si>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</si>
  <si>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</si>
  <si>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</si>
  <si>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</si>
  <si>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</si>
  <si>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</si>
  <si>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</si>
  <si>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</si>
  <si>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</si>
  <si>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</si>
  <si>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</si>
  <si>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</si>
  <si>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</si>
  <si>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</si>
  <si>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</si>
  <si>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</si>
  <si>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</si>
  <si>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</si>
  <si>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</si>
  <si>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</si>
  <si>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</si>
  <si>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</si>
  <si>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</si>
  <si>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</si>
  <si>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</si>
  <si>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</si>
  <si>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</si>
  <si>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</si>
  <si>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</si>
  <si>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</si>
  <si>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</si>
  <si>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</si>
  <si>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</si>
  <si>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</si>
  <si>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</si>
  <si>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</si>
  <si>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</si>
  <si>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</si>
  <si>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</si>
  <si>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</si>
  <si>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</si>
  <si>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</si>
  <si>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</si>
  <si>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</si>
  <si>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</si>
  <si>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</si>
  <si>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</si>
  <si>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</si>
  <si>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</si>
  <si>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</si>
  <si>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</si>
  <si>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</si>
  <si>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</si>
  <si>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</si>
  <si>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</si>
  <si>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</si>
  <si>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</si>
  <si>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</si>
  <si>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</si>
  <si>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</si>
  <si>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</si>
  <si>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</si>
  <si>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</si>
  <si>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</si>
  <si>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</si>
  <si>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</si>
  <si>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</si>
  <si>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</si>
  <si>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</si>
  <si>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</si>
  <si>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</si>
  <si>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</si>
  <si>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</si>
  <si>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</si>
  <si>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</si>
  <si>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</si>
  <si>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</si>
  <si>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</si>
  <si>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</si>
  <si>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</si>
  <si>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</si>
  <si>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</si>
  <si>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</si>
  <si>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</si>
  <si>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</si>
  <si>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</si>
  <si>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</si>
  <si>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</si>
  <si>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</si>
  <si>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</si>
  <si>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</si>
  <si>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</si>
  <si>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</si>
  <si>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</si>
  <si>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</si>
  <si>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</si>
  <si>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</si>
  <si>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</si>
  <si>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</si>
  <si>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</si>
  <si>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</si>
  <si>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</si>
  <si>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</si>
  <si>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</si>
  <si>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</si>
  <si>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</si>
  <si>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</si>
  <si>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</si>
  <si>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</si>
  <si>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</si>
  <si>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</si>
  <si>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</si>
  <si>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</si>
  <si>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</si>
  <si>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</si>
  <si>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</si>
  <si>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</si>
  <si>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</si>
  <si>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</si>
  <si>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</si>
  <si>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</si>
  <si>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</si>
  <si>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</si>
  <si>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</si>
  <si>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</si>
  <si>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</si>
  <si>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</si>
  <si>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</si>
  <si>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</si>
  <si>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</si>
  <si>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</si>
  <si>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</si>
  <si>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</si>
  <si>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</si>
  <si>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</si>
  <si>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</si>
  <si>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</si>
  <si>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</si>
  <si>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</si>
  <si>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</si>
  <si>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</si>
  <si>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</si>
  <si>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</si>
  <si>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</si>
  <si>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</si>
  <si>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</si>
  <si>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</si>
  <si>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</si>
  <si>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</si>
  <si>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</si>
  <si>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</si>
  <si>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</si>
  <si>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</si>
  <si>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</si>
  <si>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</si>
  <si>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</si>
  <si>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</si>
  <si>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</si>
  <si>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</si>
  <si>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</si>
  <si>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</si>
  <si>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</si>
  <si>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</si>
  <si>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</si>
  <si>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</si>
  <si>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</si>
  <si>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</si>
  <si>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</si>
  <si>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</si>
  <si>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</si>
  <si>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</si>
  <si>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</si>
  <si>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</si>
  <si>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</si>
  <si>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</si>
  <si>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</si>
  <si>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</si>
  <si>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</si>
  <si>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</si>
  <si>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</si>
  <si>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</si>
  <si>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</si>
  <si>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</si>
  <si>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</si>
  <si>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</si>
  <si>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</si>
  <si>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</si>
  <si>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</si>
  <si>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</si>
  <si>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</si>
  <si>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</si>
  <si>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</si>
  <si>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</si>
  <si>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</si>
  <si>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</si>
  <si>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</si>
  <si>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</si>
  <si>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</si>
  <si>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</si>
  <si>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</si>
  <si>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</si>
  <si>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</si>
  <si>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</si>
  <si>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</si>
  <si>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</si>
  <si>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</si>
  <si>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</si>
  <si>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</si>
  <si>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</si>
  <si>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</si>
  <si>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</si>
  <si>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</si>
  <si>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</si>
  <si>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</si>
  <si>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</si>
  <si>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</si>
  <si>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</si>
  <si>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</si>
  <si>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</si>
  <si>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</si>
  <si>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</si>
  <si>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</si>
  <si>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</si>
  <si>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</si>
  <si>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</si>
  <si>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</si>
  <si>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</si>
  <si>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</si>
  <si>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</si>
  <si>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</si>
  <si>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</si>
  <si>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</si>
  <si>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</si>
  <si>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</si>
  <si>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</si>
  <si>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</si>
  <si>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</si>
  <si>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</si>
  <si>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</si>
  <si>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</si>
  <si>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</si>
  <si>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</si>
  <si>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</si>
  <si>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</si>
  <si>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</si>
  <si>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</si>
  <si>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</si>
  <si>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</si>
  <si>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</si>
  <si>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</si>
  <si>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</si>
  <si>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</si>
  <si>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</si>
  <si>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</si>
  <si>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</si>
  <si>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</si>
  <si>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</si>
  <si>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</si>
  <si>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</si>
  <si>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</si>
  <si>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</si>
  <si>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</si>
  <si>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</si>
  <si>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</si>
  <si>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</si>
  <si>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</si>
  <si>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</si>
  <si>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</si>
  <si>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</si>
  <si>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</si>
  <si>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</si>
  <si>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</si>
  <si>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</si>
  <si>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</si>
  <si>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</si>
  <si>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</si>
  <si>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</si>
  <si>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</si>
  <si>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</si>
  <si>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</si>
  <si>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</si>
  <si>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</si>
  <si>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</si>
  <si>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</si>
  <si>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</si>
  <si>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</si>
  <si>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</si>
  <si>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</si>
  <si>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</si>
  <si>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</si>
  <si>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</si>
  <si>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</si>
  <si>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</si>
  <si>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</si>
  <si>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</si>
  <si>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</si>
  <si>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</si>
  <si>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</si>
  <si>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</si>
  <si>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</si>
  <si>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</si>
  <si>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</si>
  <si>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</si>
  <si>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</si>
  <si>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</si>
  <si>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</si>
  <si>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</si>
  <si>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</si>
  <si>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</si>
  <si>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</si>
  <si>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</si>
  <si>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</si>
  <si>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</si>
  <si>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</si>
  <si>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</si>
  <si>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</si>
  <si>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</si>
  <si>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</si>
  <si>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</si>
  <si>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</si>
  <si>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</si>
  <si>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</si>
  <si>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</si>
  <si>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</si>
  <si>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</si>
  <si>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</si>
  <si>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</si>
  <si>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</si>
  <si>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</si>
  <si>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</si>
  <si>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</si>
  <si>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</si>
  <si>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</si>
  <si>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</si>
  <si>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</si>
  <si>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</si>
  <si>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</si>
  <si>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</si>
  <si>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</si>
  <si>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</si>
  <si>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</si>
  <si>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</si>
  <si>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</si>
  <si>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</si>
  <si>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</si>
  <si>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</si>
  <si>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</si>
  <si>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</si>
  <si>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</si>
  <si>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</si>
  <si>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</si>
  <si>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</si>
  <si>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</si>
  <si>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</si>
  <si>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</si>
  <si>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</si>
  <si>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</si>
  <si>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</si>
  <si>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</si>
  <si>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</si>
  <si>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</si>
  <si>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</si>
  <si>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</si>
  <si>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</si>
  <si>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</si>
  <si>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</si>
  <si>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</si>
  <si>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</si>
  <si>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</si>
  <si>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</si>
  <si>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</si>
  <si>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</si>
  <si>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</si>
  <si>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</si>
  <si>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</si>
  <si>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</si>
  <si>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</si>
  <si>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</si>
  <si>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</si>
  <si>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</si>
  <si>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</si>
  <si>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</si>
  <si>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</si>
  <si>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</si>
  <si>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</si>
  <si>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</si>
  <si>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</si>
  <si>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</si>
  <si>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</si>
  <si>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</si>
  <si>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</si>
  <si>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</si>
  <si>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</si>
  <si>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</si>
  <si>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</si>
  <si>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</si>
  <si>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</si>
  <si>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</si>
  <si>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</si>
  <si>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</si>
  <si>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</si>
  <si>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</si>
  <si>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</si>
  <si>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</si>
  <si>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</si>
  <si>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</si>
  <si>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</si>
  <si>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</si>
  <si>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</si>
  <si>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</si>
  <si>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</si>
  <si>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</si>
  <si>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</si>
  <si>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</si>
  <si>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</si>
  <si>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</si>
  <si>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</si>
  <si>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</si>
  <si>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</si>
  <si>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</si>
  <si>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</si>
  <si>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</si>
  <si>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</si>
  <si>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</si>
  <si>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</si>
  <si>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</si>
  <si>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</si>
  <si>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</si>
  <si>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</si>
  <si>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</si>
  <si>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</si>
  <si>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</si>
  <si>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</si>
  <si>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</si>
  <si>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</si>
  <si>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</si>
  <si>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</si>
  <si>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</si>
  <si>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</si>
  <si>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</si>
  <si>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</si>
  <si>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</si>
  <si>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</si>
  <si>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</si>
  <si>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</si>
  <si>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</si>
  <si>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</si>
  <si>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</si>
  <si>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</si>
  <si>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</si>
  <si>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</si>
  <si>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</si>
  <si>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</si>
  <si>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</si>
  <si>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</si>
  <si>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</si>
  <si>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</si>
  <si>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</si>
  <si>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</si>
  <si>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</si>
  <si>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</si>
  <si>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</si>
  <si>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</si>
  <si>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</si>
  <si>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</si>
  <si>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</si>
  <si>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</si>
  <si>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</si>
  <si>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</si>
  <si>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</si>
  <si>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</si>
  <si>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</si>
  <si>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</si>
  <si>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</si>
  <si>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</si>
  <si>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</si>
  <si>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</si>
  <si>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</si>
  <si>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</si>
  <si>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</si>
  <si>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</si>
  <si>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</si>
  <si>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</si>
  <si>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</si>
  <si>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</si>
  <si>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</si>
  <si>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</si>
  <si>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</si>
  <si>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</si>
  <si>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</si>
  <si>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</si>
  <si>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</si>
  <si>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</si>
  <si>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</si>
  <si>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</si>
  <si>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</si>
  <si>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</si>
  <si>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</si>
  <si>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</si>
  <si>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</si>
  <si>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</si>
  <si>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</si>
  <si>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</si>
  <si>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</si>
  <si>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</si>
  <si>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</si>
  <si>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</si>
  <si>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</si>
  <si>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</si>
  <si>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</si>
  <si>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</si>
  <si>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</si>
  <si>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</si>
  <si>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</si>
  <si>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</si>
  <si>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</si>
  <si>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</si>
  <si>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</si>
  <si>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</si>
  <si>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</si>
  <si>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</si>
  <si>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</si>
  <si>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</si>
  <si>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</si>
  <si>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</si>
  <si>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</si>
  <si>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</si>
  <si>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</si>
  <si>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</si>
  <si>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</si>
  <si>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</si>
  <si>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</si>
  <si>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</si>
  <si>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</si>
  <si>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</si>
  <si>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</si>
  <si>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</si>
  <si>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</si>
  <si>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</si>
  <si>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</si>
  <si>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</si>
  <si>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</si>
  <si>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</si>
  <si>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</si>
  <si>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</si>
  <si>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</si>
  <si>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</si>
  <si>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</si>
  <si>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</si>
  <si>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</si>
  <si>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</si>
  <si>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</si>
  <si>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</si>
  <si>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</si>
  <si>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</si>
  <si>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</si>
  <si>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</si>
  <si>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</si>
  <si>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</si>
  <si>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</si>
  <si>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</si>
  <si>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</si>
  <si>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</si>
  <si>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</si>
  <si>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</si>
  <si>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</si>
  <si>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</si>
  <si>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</si>
  <si>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</si>
  <si>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</si>
  <si>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</si>
  <si>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</si>
  <si>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</si>
  <si>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</si>
  <si>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</si>
  <si>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</si>
  <si>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</si>
  <si>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</si>
  <si>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</si>
  <si>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</si>
  <si>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</si>
  <si>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</si>
  <si>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</si>
  <si>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</si>
  <si>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</si>
  <si>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</si>
  <si>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</si>
  <si>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</si>
  <si>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</si>
  <si>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</si>
  <si>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</si>
  <si>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</si>
  <si>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</si>
  <si>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</si>
  <si>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</si>
  <si>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</si>
  <si>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</si>
  <si>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</si>
  <si>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</si>
  <si>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</si>
  <si>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</si>
  <si>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</si>
  <si>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</si>
  <si>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</si>
  <si>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</si>
  <si>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</si>
  <si>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</si>
  <si>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</si>
  <si>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</si>
  <si>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</si>
  <si>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</si>
  <si>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</si>
  <si>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</si>
  <si>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</si>
  <si>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</si>
  <si>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</si>
  <si>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</si>
  <si>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</si>
  <si>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</si>
  <si>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</si>
  <si>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</si>
  <si>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</si>
  <si>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</si>
  <si>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</si>
  <si>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</si>
  <si>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</si>
  <si>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</si>
  <si>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</si>
  <si>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</si>
  <si>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</si>
  <si>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</si>
  <si>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</si>
  <si>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</si>
  <si>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</si>
  <si>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</si>
  <si>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</si>
  <si>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</si>
  <si>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</si>
  <si>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</si>
  <si>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</si>
  <si>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</si>
  <si>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</si>
  <si>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</si>
  <si>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</si>
  <si>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</si>
  <si>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</si>
  <si>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</si>
  <si>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</si>
  <si>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</si>
  <si>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</si>
  <si>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</si>
  <si>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</si>
  <si>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</si>
  <si>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</si>
  <si>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</si>
  <si>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</si>
  <si>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</si>
  <si>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</si>
  <si>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</si>
  <si>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</si>
  <si>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</si>
  <si>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</si>
  <si>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</si>
  <si>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</si>
  <si>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</si>
  <si>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</si>
  <si>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</si>
  <si>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</si>
  <si>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</si>
  <si>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</si>
  <si>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</si>
  <si>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</si>
  <si>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</si>
  <si>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</si>
  <si>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</si>
  <si>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</si>
  <si>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</si>
  <si>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</si>
  <si>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</si>
  <si>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</si>
  <si>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</si>
  <si>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</si>
  <si>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</si>
  <si>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</si>
  <si>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</si>
  <si>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</si>
  <si>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</si>
  <si>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</si>
  <si>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</si>
  <si>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</si>
  <si>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</si>
  <si>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</si>
  <si>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</si>
  <si>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</si>
  <si>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</si>
  <si>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</si>
  <si>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</si>
  <si>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</si>
  <si>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</si>
  <si>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</si>
  <si>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</si>
  <si>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</si>
  <si>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</si>
  <si>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</si>
  <si>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</si>
  <si>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</si>
  <si>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</si>
  <si>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</si>
  <si>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</si>
  <si>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</si>
  <si>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</si>
  <si>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</si>
  <si>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</si>
  <si>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</si>
  <si>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</si>
  <si>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</si>
  <si>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</si>
  <si>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</si>
  <si>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</si>
  <si>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</si>
  <si>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</si>
  <si>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</si>
  <si>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</si>
  <si>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</si>
  <si>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</si>
  <si>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</si>
  <si>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</si>
  <si>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</si>
  <si>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</si>
  <si>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</si>
  <si>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</si>
  <si>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</si>
  <si>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</si>
  <si>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</si>
  <si>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</si>
  <si>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</si>
  <si>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</si>
  <si>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</si>
  <si>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</si>
  <si>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</si>
  <si>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</si>
  <si>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</si>
  <si>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</si>
  <si>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</si>
  <si>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</si>
  <si>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</si>
  <si>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</si>
  <si>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</si>
  <si>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</si>
  <si>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</si>
  <si>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</si>
  <si>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</si>
  <si>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</si>
  <si>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</si>
  <si>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</si>
  <si>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</si>
  <si>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</si>
  <si>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</si>
  <si>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</si>
  <si>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</si>
  <si>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</si>
  <si>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</si>
  <si>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</si>
  <si>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</si>
  <si>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</si>
  <si>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</si>
  <si>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</si>
  <si>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</si>
  <si>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</si>
  <si>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</si>
  <si>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</si>
  <si>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</si>
  <si>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</si>
  <si>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</si>
  <si>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</si>
  <si>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</si>
  <si>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</si>
  <si>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</si>
  <si>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</si>
  <si>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</si>
  <si>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</si>
  <si>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</si>
  <si>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</si>
  <si>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</si>
  <si>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</si>
  <si>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</si>
  <si>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</si>
  <si>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</si>
  <si>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</si>
  <si>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</si>
  <si>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</si>
  <si>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</si>
  <si>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</si>
  <si>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</si>
  <si>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</si>
  <si>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</si>
  <si>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</si>
  <si>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</si>
  <si>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</si>
  <si>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</si>
  <si>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</si>
  <si>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</si>
  <si>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</si>
  <si>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</si>
  <si>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</si>
  <si>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</si>
  <si>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</si>
  <si>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</si>
  <si>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</si>
  <si>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</si>
  <si>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</si>
  <si>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</si>
  <si>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</si>
  <si>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</si>
  <si>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</si>
  <si>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</si>
  <si>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</si>
  <si>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</si>
  <si>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</si>
  <si>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</si>
  <si>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</si>
  <si>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</si>
  <si>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</si>
  <si>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</si>
  <si>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</si>
  <si>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</si>
  <si>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</si>
  <si>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</si>
  <si>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</si>
  <si>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</si>
  <si>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</si>
  <si>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</si>
  <si>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</si>
  <si>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</si>
  <si>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</si>
  <si>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</si>
  <si>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</si>
  <si>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</si>
  <si>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</si>
  <si>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</si>
  <si>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</si>
  <si>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</si>
  <si>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</si>
  <si>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</si>
  <si>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</si>
  <si>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</si>
  <si>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</si>
  <si>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</si>
  <si>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</si>
  <si>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</si>
  <si>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</si>
  <si>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</si>
  <si>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</si>
  <si>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</si>
  <si>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</si>
  <si>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</si>
  <si>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</si>
  <si>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</si>
  <si>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</si>
  <si>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</si>
  <si>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</si>
  <si>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</si>
  <si>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</si>
  <si>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</si>
  <si>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</si>
  <si>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</si>
  <si>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</si>
  <si>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</si>
  <si>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</si>
  <si>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</si>
  <si>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</si>
  <si>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</si>
  <si>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</si>
  <si>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</si>
  <si>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</si>
  <si>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</si>
  <si>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</si>
  <si>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</si>
  <si>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</si>
  <si>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</si>
  <si>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</si>
  <si>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</si>
  <si>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</si>
  <si>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</si>
  <si>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</si>
  <si>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</si>
  <si>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</si>
  <si>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</si>
  <si>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</si>
  <si>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</si>
  <si>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</si>
  <si>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</si>
  <si>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</si>
  <si>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</si>
  <si>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</si>
  <si>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</si>
  <si>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</si>
  <si>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</si>
  <si>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</si>
  <si>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</si>
  <si>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</si>
  <si>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</si>
  <si>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</si>
  <si>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</si>
  <si>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</si>
  <si>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</si>
  <si>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</si>
  <si>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</si>
  <si>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</si>
  <si>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</si>
  <si>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</si>
  <si>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</si>
  <si>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</si>
  <si>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</si>
  <si>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</si>
  <si>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</si>
  <si>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</si>
  <si>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</si>
  <si>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</si>
  <si>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</si>
  <si>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</si>
  <si>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</si>
  <si>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</si>
  <si>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</si>
  <si>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</si>
  <si>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</si>
  <si>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</si>
  <si>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</si>
  <si>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</si>
  <si>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</si>
  <si>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</si>
  <si>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</si>
  <si>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</si>
  <si>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</si>
  <si>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</si>
  <si>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</si>
  <si>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</si>
  <si>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</si>
  <si>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</si>
  <si>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</si>
  <si>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</si>
  <si>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</si>
  <si>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</si>
  <si>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</si>
  <si>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</si>
  <si>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</si>
  <si>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</si>
  <si>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</si>
  <si>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</si>
  <si>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</si>
  <si>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</si>
  <si>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</si>
  <si>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</si>
  <si>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</si>
  <si>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</si>
  <si>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</si>
  <si>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</si>
  <si>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</si>
  <si>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</si>
  <si>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</si>
  <si>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</si>
  <si>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</si>
  <si>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</si>
  <si>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</si>
  <si>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</si>
  <si>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</si>
  <si>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</si>
  <si>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</si>
  <si>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</si>
  <si>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</si>
  <si>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</si>
  <si>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</si>
  <si>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</si>
  <si>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</si>
  <si>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</si>
  <si>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</si>
  <si>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</si>
  <si>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</si>
  <si>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</si>
  <si>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</si>
  <si>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</si>
  <si>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</si>
  <si>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</si>
  <si>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</si>
  <si>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</si>
  <si>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</si>
  <si>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</si>
  <si>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</si>
  <si>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</si>
  <si>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</si>
  <si>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</si>
  <si>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</si>
  <si>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</si>
  <si>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</si>
  <si>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</si>
  <si>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</si>
  <si>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</si>
  <si>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</si>
  <si>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</si>
  <si>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</si>
  <si>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</si>
  <si>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</si>
  <si>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</si>
  <si>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</si>
  <si>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</si>
  <si>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</si>
  <si>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</si>
  <si>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</si>
  <si>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</si>
  <si>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</si>
  <si>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</si>
  <si>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</si>
  <si>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</si>
  <si>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</si>
  <si>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</si>
  <si>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</si>
  <si>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</si>
  <si>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</si>
  <si>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</si>
  <si>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</si>
  <si>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</si>
  <si>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</si>
  <si>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</si>
  <si>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</si>
  <si>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</si>
  <si>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</si>
  <si>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</si>
  <si>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</si>
  <si>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</si>
  <si>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</si>
  <si>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</si>
  <si>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</si>
  <si>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</si>
  <si>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</si>
  <si>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</si>
  <si>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</si>
  <si>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</si>
  <si>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</si>
  <si>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</si>
  <si>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</si>
  <si>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</si>
  <si>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</si>
  <si>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</si>
  <si>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</si>
  <si>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</si>
  <si>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</si>
  <si>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</si>
  <si>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</si>
  <si>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</si>
  <si>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</si>
  <si>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</si>
  <si>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</si>
  <si>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</si>
  <si>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</si>
  <si>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</si>
  <si>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</si>
  <si>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</si>
  <si>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</si>
  <si>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</si>
  <si>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</si>
  <si>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</si>
  <si>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</si>
  <si>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</si>
  <si>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</si>
  <si>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</si>
  <si>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</si>
  <si>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</si>
  <si>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</si>
  <si>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</si>
  <si>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</si>
  <si>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</si>
  <si>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</si>
  <si>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</si>
  <si>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</si>
  <si>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</si>
  <si>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</si>
  <si>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</si>
  <si>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</si>
  <si>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</si>
  <si>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</si>
  <si>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</si>
  <si>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</si>
  <si>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</si>
  <si>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</si>
  <si>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</si>
  <si>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</si>
  <si>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</si>
  <si>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</si>
  <si>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</si>
  <si>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</si>
  <si>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</si>
  <si>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</si>
  <si>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</si>
  <si>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</si>
  <si>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</si>
  <si>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</si>
  <si>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</si>
  <si>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</si>
  <si>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</si>
  <si>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</si>
  <si>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</si>
  <si>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</si>
  <si>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</si>
  <si>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</si>
  <si>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</si>
  <si>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</si>
  <si>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</si>
  <si>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</si>
  <si>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</si>
  <si>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</si>
  <si>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</si>
  <si>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</si>
  <si>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</si>
  <si>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</si>
  <si>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</si>
  <si>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</si>
  <si>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</si>
  <si>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</si>
  <si>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</si>
  <si>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</si>
  <si>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</si>
  <si>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</si>
  <si>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</si>
  <si>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</si>
  <si>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</si>
  <si>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</si>
  <si>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</si>
  <si>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</si>
  <si>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</si>
  <si>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</si>
  <si>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</si>
  <si>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</si>
  <si>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</si>
  <si>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</si>
  <si>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</si>
  <si>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</si>
  <si>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</si>
  <si>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</si>
  <si>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</si>
  <si>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</si>
  <si>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</si>
  <si>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</si>
  <si>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</si>
  <si>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</si>
  <si>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</si>
  <si>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</si>
  <si>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</si>
  <si>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</si>
  <si>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</si>
  <si>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</si>
  <si>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</si>
  <si>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</si>
  <si>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</si>
  <si>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</si>
  <si>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</si>
  <si>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</si>
  <si>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</si>
  <si>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</si>
  <si>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</si>
  <si>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</si>
  <si>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</si>
  <si>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</si>
  <si>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</si>
  <si>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</si>
  <si>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</si>
  <si>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</si>
  <si>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</si>
  <si>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</si>
  <si>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</si>
  <si>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</si>
  <si>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</si>
  <si>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</si>
  <si>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</si>
  <si>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</si>
  <si>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</si>
  <si>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</si>
  <si>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</si>
  <si>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</si>
  <si>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</si>
  <si>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</si>
  <si>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</si>
  <si>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</si>
  <si>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</si>
  <si>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</si>
  <si>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</si>
  <si>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</si>
  <si>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</si>
  <si>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</si>
  <si>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</si>
  <si>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</si>
  <si>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</si>
  <si>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</si>
  <si>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</si>
  <si>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</si>
  <si>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</si>
  <si>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</si>
  <si>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</si>
  <si>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</si>
  <si>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</si>
  <si>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</si>
  <si>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</si>
  <si>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</si>
  <si>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</si>
  <si>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</si>
  <si>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</si>
  <si>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</si>
  <si>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</si>
  <si>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</si>
  <si>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</si>
  <si>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</si>
  <si>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</si>
  <si>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</si>
  <si>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</si>
  <si>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</si>
  <si>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</si>
  <si>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</si>
  <si>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</si>
  <si>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</si>
  <si>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</si>
  <si>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</si>
  <si>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</si>
  <si>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</si>
  <si>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</si>
  <si>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</si>
  <si>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</si>
  <si>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</si>
  <si>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</si>
  <si>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</si>
  <si>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</si>
  <si>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</si>
  <si>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</si>
  <si>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</si>
  <si>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</si>
  <si>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</si>
  <si>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</si>
  <si>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</si>
  <si>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</si>
  <si>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</si>
  <si>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</si>
  <si>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</si>
  <si>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</si>
  <si>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</si>
  <si>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</si>
  <si>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</si>
  <si>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</si>
  <si>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</si>
  <si>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</si>
  <si>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</si>
  <si>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</si>
  <si>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</si>
  <si>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</si>
  <si>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</si>
  <si>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</si>
  <si>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</si>
  <si>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</si>
  <si>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</si>
  <si>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</si>
  <si>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</si>
  <si>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</si>
  <si>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</si>
  <si>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</si>
  <si>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</si>
  <si>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</si>
  <si>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</si>
  <si>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</si>
  <si>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</si>
  <si>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</si>
  <si>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</si>
  <si>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</si>
  <si>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</si>
  <si>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</si>
  <si>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</si>
  <si>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</si>
  <si>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</si>
  <si>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</si>
  <si>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</si>
  <si>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</si>
  <si>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</si>
  <si>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</si>
  <si>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</si>
  <si>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</si>
  <si>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</si>
  <si>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</si>
  <si>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</si>
  <si>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</si>
  <si>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</si>
  <si>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</si>
  <si>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</si>
  <si>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</si>
  <si>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</si>
  <si>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</si>
  <si>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</si>
  <si>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</si>
  <si>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</si>
  <si>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</si>
  <si>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</si>
  <si>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</si>
  <si>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</si>
  <si>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</si>
  <si>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</si>
  <si>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</si>
  <si>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</si>
  <si>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</si>
  <si>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</si>
  <si>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</si>
  <si>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</si>
  <si>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</si>
  <si>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</si>
  <si>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</si>
  <si>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</si>
  <si>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</si>
  <si>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</si>
  <si>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</si>
  <si>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</si>
  <si>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</si>
  <si>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</si>
  <si>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</si>
  <si>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</si>
  <si>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</si>
  <si>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</si>
  <si>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</si>
  <si>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</si>
  <si>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</si>
  <si>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</si>
  <si>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</si>
  <si>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</si>
  <si>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</si>
  <si>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</si>
  <si>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</si>
  <si>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</si>
  <si>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</si>
  <si>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</si>
  <si>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</si>
  <si>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</si>
  <si>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</si>
  <si>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</si>
  <si>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</si>
  <si>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</si>
  <si>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</si>
  <si>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</si>
  <si>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</si>
  <si>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</si>
  <si>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</si>
  <si>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</si>
  <si>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</si>
  <si>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</si>
  <si>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</si>
  <si>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</si>
  <si>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</si>
  <si>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</si>
  <si>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</si>
  <si>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</si>
  <si>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</si>
  <si>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</si>
  <si>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</si>
  <si>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</si>
  <si>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</si>
  <si>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</si>
  <si>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</si>
  <si>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</si>
  <si>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</si>
  <si>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</si>
  <si>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</si>
  <si>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</si>
  <si>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</si>
  <si>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</si>
  <si>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</si>
  <si>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</si>
  <si>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</si>
  <si>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</si>
  <si>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</si>
  <si>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</si>
  <si>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</si>
  <si>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</si>
  <si>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</si>
  <si>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</si>
  <si>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</si>
  <si>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</si>
  <si>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</si>
  <si>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</si>
  <si>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</si>
  <si>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</si>
  <si>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</si>
  <si>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</si>
  <si>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</si>
  <si>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</si>
  <si>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</si>
  <si>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</si>
  <si>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</si>
  <si>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</si>
  <si>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</si>
  <si>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</si>
  <si>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</si>
  <si>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</si>
  <si>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</si>
  <si>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</si>
  <si>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</si>
  <si>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</si>
  <si>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</si>
  <si>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</si>
  <si>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</si>
  <si>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</si>
  <si>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</si>
  <si>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</si>
  <si>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</si>
  <si>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</si>
  <si>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</si>
  <si>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</si>
  <si>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</si>
  <si>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</si>
  <si>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</si>
  <si>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</si>
  <si>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</si>
  <si>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</si>
  <si>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</si>
  <si>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</si>
  <si>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</si>
  <si>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</si>
  <si>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</si>
  <si>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</si>
  <si>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</si>
  <si>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</si>
  <si>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</si>
  <si>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</si>
  <si>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</si>
  <si>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</si>
  <si>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</si>
  <si>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</si>
  <si>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</si>
  <si>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</si>
  <si>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</si>
  <si>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</si>
  <si>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</si>
  <si>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</si>
  <si>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</si>
  <si>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</si>
  <si>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</si>
  <si>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</si>
  <si>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</si>
  <si>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</si>
  <si>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</si>
  <si>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</si>
  <si>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</si>
  <si>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</si>
  <si>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</si>
  <si>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</si>
  <si>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</si>
  <si>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</si>
  <si>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</si>
  <si>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</si>
  <si>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</si>
  <si>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</si>
  <si>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</si>
  <si>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</si>
  <si>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</si>
  <si>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</si>
  <si>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</si>
  <si>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</si>
  <si>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</si>
  <si>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</si>
  <si>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</si>
  <si>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</si>
  <si>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</si>
  <si>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</si>
  <si>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</si>
  <si>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</si>
  <si>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</si>
  <si>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</si>
  <si>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</si>
  <si>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</si>
  <si>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</si>
  <si>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</si>
  <si>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</si>
  <si>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</si>
  <si>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</si>
  <si>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</si>
  <si>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</si>
  <si>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</si>
  <si>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</si>
  <si>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</si>
  <si>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</si>
  <si>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</si>
  <si>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</si>
  <si>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</si>
  <si>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</si>
  <si>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</si>
  <si>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</si>
  <si>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</si>
  <si>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</si>
  <si>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</si>
  <si>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</si>
  <si>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</si>
  <si>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</si>
  <si>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</si>
  <si>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</si>
  <si>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</si>
  <si>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</si>
  <si>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</si>
  <si>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</si>
  <si>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</si>
  <si>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</si>
  <si>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</si>
  <si>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</si>
  <si>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</si>
  <si>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</si>
  <si>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</si>
  <si>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</si>
  <si>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</si>
  <si>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</si>
  <si>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</si>
  <si>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</si>
  <si>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</si>
  <si>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</si>
  <si>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</si>
  <si>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</si>
  <si>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</si>
  <si>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</si>
  <si>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</si>
  <si>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</si>
  <si>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</si>
  <si>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</si>
  <si>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</si>
  <si>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</si>
  <si>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</si>
  <si>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</si>
  <si>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</si>
  <si>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</si>
  <si>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</si>
  <si>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</si>
  <si>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</si>
  <si>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</si>
  <si>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</si>
  <si>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</si>
  <si>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</si>
  <si>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</si>
  <si>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</si>
  <si>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</si>
  <si>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</si>
  <si>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</si>
  <si>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</si>
  <si>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</si>
  <si>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</si>
  <si>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</si>
  <si>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</si>
  <si>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</si>
  <si>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</si>
  <si>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</si>
  <si>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</si>
  <si>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</si>
  <si>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</si>
  <si>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</si>
  <si>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</si>
  <si>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</si>
  <si>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</si>
  <si>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</si>
  <si>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</si>
  <si>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</si>
  <si>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</si>
  <si>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</si>
  <si>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</si>
  <si>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</si>
  <si>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</si>
  <si>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</si>
  <si>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</si>
  <si>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</si>
  <si>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</si>
  <si>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</si>
  <si>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</si>
  <si>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</si>
  <si>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</si>
  <si>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</si>
  <si>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</si>
  <si>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</si>
  <si>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</si>
  <si>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</si>
  <si>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</si>
  <si>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</si>
  <si>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</si>
  <si>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</si>
  <si>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</si>
  <si>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</si>
  <si>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</si>
  <si>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</si>
  <si>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</si>
  <si>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</si>
  <si>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</si>
  <si>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</si>
  <si>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</si>
  <si>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</si>
  <si>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</si>
  <si>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</si>
  <si>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</si>
  <si>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</si>
  <si>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</si>
  <si>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</si>
  <si>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</si>
  <si>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</si>
  <si>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</si>
  <si>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</si>
  <si>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</si>
  <si>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</si>
  <si>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</si>
  <si>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</si>
  <si>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</si>
  <si>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</si>
  <si>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</si>
  <si>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</si>
  <si>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</si>
  <si>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</si>
  <si>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</si>
  <si>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</si>
  <si>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</si>
  <si>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</si>
  <si>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</si>
  <si>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</si>
  <si>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</si>
  <si>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</si>
  <si>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</si>
  <si>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</si>
  <si>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</si>
  <si>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</si>
  <si>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</si>
  <si>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</si>
  <si>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</si>
  <si>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</si>
  <si>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</si>
  <si>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</si>
  <si>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</si>
  <si>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</si>
  <si>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</si>
  <si>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</si>
  <si>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</si>
  <si>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</si>
  <si>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</si>
  <si>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</si>
  <si>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</si>
  <si>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</si>
  <si>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</si>
  <si>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</si>
  <si>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</si>
  <si>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</si>
  <si>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</si>
  <si>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</si>
  <si>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</si>
  <si>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</si>
  <si>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</si>
  <si>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</si>
  <si>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</si>
  <si>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</si>
  <si>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</si>
  <si>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</si>
  <si>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</si>
  <si>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</si>
  <si>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</si>
  <si>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</si>
  <si>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</si>
  <si>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</si>
  <si>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</si>
  <si>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</si>
  <si>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</si>
  <si>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</si>
  <si>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</si>
  <si>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</si>
  <si>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</si>
  <si>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</si>
  <si>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</si>
  <si>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</si>
  <si>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</si>
  <si>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</si>
  <si>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</si>
  <si>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</si>
  <si>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</si>
  <si>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</si>
  <si>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</si>
  <si>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</si>
  <si>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</si>
  <si>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</si>
  <si>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</si>
  <si>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</si>
  <si>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</si>
  <si>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</si>
  <si>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</si>
  <si>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</si>
  <si>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</si>
  <si>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</si>
  <si>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</si>
  <si>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</si>
  <si>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</si>
  <si>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</si>
  <si>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</si>
  <si>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</si>
  <si>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</si>
  <si>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</si>
  <si>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</si>
  <si>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</si>
  <si>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</si>
  <si>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</si>
  <si>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</si>
  <si>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</si>
  <si>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</si>
  <si>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</si>
  <si>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</si>
  <si>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</si>
  <si>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</si>
  <si>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</si>
  <si>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</si>
  <si>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</si>
  <si>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</si>
  <si>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</si>
  <si>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</si>
  <si>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</si>
  <si>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</si>
  <si>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</si>
  <si>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</si>
  <si>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</si>
  <si>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</si>
  <si>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</si>
  <si>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</si>
  <si>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</si>
  <si>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</si>
  <si>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</si>
  <si>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</si>
  <si>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</si>
  <si>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</si>
  <si>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</si>
  <si>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</si>
  <si>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</si>
  <si>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</si>
  <si>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</si>
  <si>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</si>
  <si>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</si>
  <si>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</si>
  <si>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</si>
  <si>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</si>
  <si>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</si>
  <si>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</si>
  <si>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</si>
  <si>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</si>
  <si>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</si>
  <si>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</si>
  <si>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</si>
  <si>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</si>
  <si>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</si>
  <si>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</si>
  <si>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</si>
  <si>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</si>
  <si>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</si>
  <si>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</si>
  <si>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</si>
  <si>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</si>
  <si>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</si>
  <si>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</si>
  <si>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</si>
  <si>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</si>
  <si>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</si>
  <si>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</si>
  <si>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</si>
  <si>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</si>
  <si>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</si>
  <si>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</si>
  <si>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</si>
  <si>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</si>
  <si>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</si>
  <si>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</si>
  <si>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</si>
  <si>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</si>
  <si>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</si>
  <si>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</si>
  <si>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</si>
  <si>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</si>
  <si>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</si>
  <si>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</si>
  <si>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</si>
  <si>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</si>
  <si>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</si>
  <si>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</si>
  <si>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</si>
  <si>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</si>
  <si>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</si>
  <si>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</si>
  <si>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</si>
  <si>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</si>
  <si>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</si>
  <si>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</si>
  <si>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</si>
  <si>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</si>
  <si>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</si>
  <si>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</si>
  <si>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</si>
  <si>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</si>
  <si>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</si>
  <si>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</si>
  <si>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</si>
  <si>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</si>
  <si>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</si>
  <si>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</si>
  <si>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</si>
  <si>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</si>
  <si>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</si>
  <si>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</si>
  <si>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</si>
  <si>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</si>
  <si>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</si>
  <si>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</si>
  <si>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</si>
  <si>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</si>
  <si>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</si>
  <si>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</si>
  <si>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</si>
  <si>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</si>
  <si>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</si>
  <si>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</si>
  <si>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</si>
  <si>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</si>
  <si>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</si>
  <si>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</si>
  <si>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</si>
  <si>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</si>
  <si>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</si>
  <si>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</si>
  <si>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</si>
  <si>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</si>
  <si>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</si>
  <si>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</si>
  <si>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</si>
  <si>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</si>
  <si>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</si>
  <si>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</si>
  <si>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</si>
  <si>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</si>
  <si>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</si>
  <si>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</si>
  <si>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</si>
  <si>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</si>
  <si>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</si>
  <si>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</si>
  <si>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</si>
  <si>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</si>
  <si>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</si>
  <si>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</si>
  <si>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</si>
  <si>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</si>
  <si>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</si>
  <si>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</si>
  <si>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</si>
  <si>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</si>
  <si>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</si>
  <si>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</si>
  <si>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</si>
  <si>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</si>
  <si>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</si>
  <si>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</si>
  <si>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</si>
  <si>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</si>
  <si>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</si>
  <si>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</si>
  <si>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</si>
  <si>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</si>
  <si>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</si>
  <si>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</si>
  <si>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</si>
  <si>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</si>
  <si>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</si>
  <si>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</si>
  <si>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</si>
  <si>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</si>
  <si>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</si>
  <si>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</si>
  <si>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</si>
  <si>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</si>
  <si>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</si>
  <si>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</si>
  <si>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</si>
  <si>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</si>
  <si>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</si>
  <si>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</si>
  <si>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</si>
  <si>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</si>
  <si>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</si>
  <si>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</si>
  <si>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</si>
  <si>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</si>
  <si>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</si>
  <si>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</si>
  <si>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</si>
  <si>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</si>
  <si>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</si>
  <si>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</si>
  <si>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</si>
  <si>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</si>
  <si>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</si>
  <si>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</si>
  <si>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</si>
  <si>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</si>
  <si>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</si>
  <si>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</si>
  <si>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</si>
  <si>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</si>
  <si>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</si>
  <si>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</si>
  <si>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</si>
  <si>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</si>
  <si>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</si>
  <si>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</si>
  <si>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</si>
  <si>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</si>
  <si>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</si>
  <si>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</si>
  <si>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</si>
  <si>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</si>
  <si>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</si>
  <si>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</si>
  <si>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</si>
  <si>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</si>
  <si>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</si>
  <si>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</si>
  <si>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</si>
  <si>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</si>
  <si>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</si>
  <si>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</si>
  <si>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</si>
  <si>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</si>
  <si>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</si>
  <si>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</si>
  <si>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</si>
  <si>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</si>
  <si>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</si>
  <si>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</si>
  <si>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</si>
  <si>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</si>
  <si>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</si>
  <si>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</si>
  <si>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</si>
  <si>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</si>
  <si>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</si>
  <si>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</si>
  <si>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</si>
  <si>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</si>
  <si>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</si>
  <si>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</si>
  <si>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</si>
  <si>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</si>
  <si>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</si>
  <si>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</si>
  <si>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</si>
  <si>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</si>
  <si>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</si>
  <si>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</si>
  <si>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</si>
  <si>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</si>
  <si>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</si>
  <si>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</si>
  <si>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</si>
  <si>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</si>
  <si>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</si>
  <si>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</si>
  <si>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</si>
  <si>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</si>
  <si>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</si>
  <si>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</si>
  <si>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</si>
  <si>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</si>
  <si>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</si>
  <si>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</si>
  <si>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</si>
  <si>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</si>
  <si>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</si>
  <si>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</si>
  <si>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</si>
  <si>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</si>
  <si>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</si>
  <si>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</si>
  <si>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</si>
  <si>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</si>
  <si>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</si>
  <si>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</si>
  <si>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</si>
  <si>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</si>
  <si>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</si>
  <si>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</si>
  <si>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</si>
  <si>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</si>
  <si>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</si>
  <si>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</si>
  <si>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</si>
  <si>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</si>
  <si>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</si>
  <si>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</si>
  <si>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</si>
  <si>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</si>
  <si>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</si>
  <si>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</si>
  <si>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</si>
  <si>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</si>
  <si>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</si>
  <si>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</si>
  <si>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</si>
  <si>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</si>
  <si>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</si>
  <si>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</si>
  <si>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</si>
  <si>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</si>
  <si>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</si>
  <si>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</si>
  <si>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</si>
  <si>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</si>
  <si>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</si>
  <si>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</si>
  <si>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</si>
  <si>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</si>
  <si>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</si>
  <si>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</si>
  <si>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</si>
  <si>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</si>
  <si>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</si>
  <si>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</si>
  <si>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</si>
  <si>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</si>
  <si>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</si>
  <si>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</si>
  <si>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</si>
  <si>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</si>
  <si>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</si>
  <si>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</si>
  <si>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</si>
  <si>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</si>
  <si>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</si>
  <si>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</si>
  <si>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</si>
  <si>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</si>
  <si>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</si>
  <si>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</si>
  <si>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</si>
  <si>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</si>
  <si>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</si>
  <si>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</si>
  <si>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</si>
  <si>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</si>
  <si>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</si>
  <si>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</si>
  <si>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</si>
  <si>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</si>
  <si>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</si>
  <si>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</si>
  <si>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</si>
  <si>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</si>
  <si>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</si>
  <si>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</si>
  <si>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</si>
  <si>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</si>
  <si>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</si>
  <si>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</si>
  <si>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</si>
  <si>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</si>
  <si>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</si>
  <si>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</si>
  <si>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</si>
  <si>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</si>
  <si>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</si>
  <si>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</si>
  <si>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</si>
  <si>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</si>
  <si>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</si>
  <si>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</si>
  <si>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</si>
  <si>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</si>
  <si>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</si>
  <si>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</si>
  <si>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</si>
  <si>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</si>
  <si>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</si>
  <si>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</si>
  <si>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</si>
  <si>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</si>
  <si>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</si>
  <si>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</si>
  <si>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</si>
  <si>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</si>
  <si>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</si>
  <si>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</si>
  <si>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</si>
  <si>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</si>
  <si>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</si>
  <si>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</si>
  <si>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</si>
  <si>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</si>
  <si>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</si>
  <si>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</si>
  <si>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</si>
  <si>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</si>
  <si>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</si>
  <si>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</si>
  <si>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</si>
  <si>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</si>
  <si>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</si>
  <si>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</si>
  <si>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</si>
  <si>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</si>
  <si>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</si>
  <si>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</si>
  <si>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</si>
  <si>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</si>
  <si>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</si>
  <si>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</si>
  <si>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</si>
  <si>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</si>
  <si>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</si>
  <si>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</si>
  <si>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</si>
  <si>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</si>
  <si>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</si>
  <si>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</si>
  <si>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</si>
  <si>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</si>
  <si>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</si>
  <si>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</si>
  <si>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</si>
  <si>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</si>
  <si>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</si>
  <si>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</si>
  <si>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</si>
  <si>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</si>
  <si>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</si>
  <si>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</si>
  <si>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</si>
  <si>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</si>
  <si>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</si>
  <si>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</si>
  <si>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</si>
  <si>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</si>
  <si>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</si>
  <si>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</si>
  <si>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</si>
  <si>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</si>
  <si>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</si>
  <si>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</si>
  <si>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</si>
  <si>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</si>
  <si>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</si>
  <si>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</si>
  <si>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</si>
  <si>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</si>
  <si>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</si>
  <si>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</si>
  <si>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</si>
  <si>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</si>
  <si>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</si>
  <si>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</si>
  <si>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</si>
  <si>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</si>
  <si>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</si>
  <si>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</si>
  <si>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</si>
  <si>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</si>
  <si>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</si>
  <si>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</si>
  <si>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</si>
  <si>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</si>
  <si>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</si>
  <si>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</si>
  <si>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</si>
  <si>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</si>
  <si>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</si>
  <si>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</si>
  <si>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</si>
  <si>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</si>
  <si>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</si>
  <si>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</si>
  <si>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</si>
  <si>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</si>
  <si>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</si>
  <si>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</si>
  <si>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</si>
  <si>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</si>
  <si>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</si>
  <si>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</si>
  <si>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</si>
  <si>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</si>
  <si>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</si>
  <si>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</si>
  <si>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</si>
  <si>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</si>
  <si>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</si>
  <si>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</si>
  <si>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</si>
  <si>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</si>
  <si>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</si>
  <si>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</si>
  <si>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</si>
  <si>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</si>
  <si>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</si>
  <si>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</si>
  <si>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</si>
  <si>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</si>
  <si>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</si>
  <si>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</si>
  <si>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</si>
  <si>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</si>
  <si>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</si>
  <si>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</si>
  <si>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</si>
  <si>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</si>
  <si>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</si>
  <si>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</si>
  <si>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</si>
  <si>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</si>
  <si>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</si>
  <si>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</si>
  <si>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</si>
  <si>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</si>
  <si>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</si>
  <si>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</si>
  <si>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</si>
  <si>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</si>
  <si>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</si>
  <si>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</si>
  <si>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</si>
  <si>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</si>
  <si>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</si>
  <si>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</si>
  <si>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</si>
  <si>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</si>
  <si>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</si>
  <si>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</si>
  <si>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</si>
  <si>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</si>
  <si>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</si>
  <si>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</si>
  <si>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</si>
  <si>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</si>
  <si>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</si>
  <si>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</si>
  <si>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</si>
  <si>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</si>
  <si>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</si>
  <si>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</si>
  <si>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</si>
  <si>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</si>
  <si>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</si>
  <si>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</si>
  <si>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</si>
  <si>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</si>
  <si>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</si>
  <si>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</si>
  <si>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</si>
  <si>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</si>
  <si>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</si>
  <si>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</si>
  <si>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</si>
  <si>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</si>
  <si>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</si>
  <si>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</si>
  <si>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</si>
  <si>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</si>
  <si>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</si>
  <si>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</si>
  <si>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</si>
  <si>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</si>
  <si>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</si>
  <si>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</si>
  <si>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</si>
  <si>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</si>
  <si>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</si>
  <si>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</si>
  <si>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</si>
  <si>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</si>
  <si>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</si>
  <si>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</si>
  <si>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</si>
  <si>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</si>
  <si>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</si>
  <si>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</si>
  <si>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</si>
  <si>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</si>
  <si>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</si>
  <si>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</si>
  <si>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</si>
  <si>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</si>
  <si>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</si>
  <si>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</si>
  <si>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</si>
  <si>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</si>
  <si>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</si>
  <si>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</si>
  <si>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</si>
  <si>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</si>
  <si>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</si>
  <si>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</si>
  <si>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</si>
  <si>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</si>
  <si>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</si>
  <si>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</si>
  <si>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</si>
  <si>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</si>
  <si>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</si>
  <si>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</si>
  <si>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</si>
  <si>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</si>
  <si>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</si>
  <si>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</si>
  <si>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</si>
  <si>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</si>
  <si>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</si>
  <si>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</si>
  <si>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</si>
  <si>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</si>
  <si>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</si>
  <si>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</si>
  <si>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</si>
  <si>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</si>
  <si>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</si>
  <si>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</si>
  <si>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</si>
  <si>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</si>
  <si>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</si>
  <si>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</si>
  <si>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</si>
  <si>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</si>
  <si>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</si>
  <si>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</si>
  <si>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</si>
  <si>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</si>
  <si>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</si>
  <si>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</si>
  <si>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</si>
  <si>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</si>
  <si>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</si>
  <si>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</si>
  <si>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</si>
  <si>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</si>
  <si>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</si>
  <si>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</si>
  <si>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</si>
  <si>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</si>
  <si>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</si>
  <si>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</si>
  <si>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</si>
  <si>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</si>
  <si>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</si>
  <si>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</si>
  <si>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</si>
  <si>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</si>
  <si>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</si>
  <si>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</si>
  <si>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</si>
  <si>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</si>
  <si>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</si>
  <si>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</si>
  <si>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</si>
  <si>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</si>
  <si>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</si>
  <si>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</si>
  <si>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</si>
  <si>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</si>
  <si>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</si>
  <si>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</si>
  <si>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</si>
  <si>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</si>
  <si>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</si>
  <si>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</si>
  <si>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</si>
  <si>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</si>
  <si>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</si>
  <si>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</si>
  <si>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</si>
  <si>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</si>
  <si>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</si>
  <si>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</si>
  <si>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</si>
  <si>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</si>
  <si>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</si>
  <si>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</si>
  <si>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</si>
  <si>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</si>
  <si>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</si>
  <si>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</si>
  <si>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</si>
  <si>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</si>
  <si>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</si>
  <si>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</si>
  <si>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</si>
  <si>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</si>
  <si>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</si>
  <si>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</si>
  <si>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</si>
  <si>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</si>
  <si>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</si>
  <si>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</si>
  <si>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</si>
  <si>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</si>
  <si>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</si>
  <si>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</si>
  <si>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</si>
  <si>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</si>
  <si>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</si>
  <si>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</si>
  <si>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</si>
  <si>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</si>
  <si>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</si>
  <si>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</si>
  <si>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</si>
  <si>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</si>
  <si>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</si>
  <si>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</si>
  <si>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</si>
  <si>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</si>
  <si>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</si>
  <si>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</si>
  <si>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</si>
  <si>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</si>
  <si>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</si>
  <si>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</si>
  <si>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</si>
  <si>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</si>
  <si>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</si>
  <si>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</si>
  <si>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</si>
  <si>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</si>
  <si>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</si>
  <si>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</si>
  <si>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</si>
  <si>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</si>
  <si>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</si>
  <si>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</si>
  <si>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</si>
  <si>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</si>
  <si>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</si>
  <si>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</si>
  <si>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</si>
  <si>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</si>
  <si>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</si>
  <si>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</si>
  <si>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</si>
  <si>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</si>
  <si>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</si>
  <si>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</si>
  <si>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</si>
  <si>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</si>
  <si>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</si>
  <si>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</si>
  <si>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</si>
  <si>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</si>
  <si>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</si>
  <si>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</si>
  <si>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</si>
  <si>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</si>
  <si>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</si>
  <si>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</si>
  <si>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</si>
  <si>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</si>
  <si>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</si>
  <si>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</si>
  <si>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</si>
  <si>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</si>
  <si>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</si>
  <si>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</si>
  <si>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</si>
  <si>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</si>
  <si>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</si>
  <si>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</si>
  <si>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</si>
  <si>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</si>
  <si>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</si>
  <si>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</si>
  <si>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</si>
  <si>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</si>
  <si>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</si>
  <si>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</si>
  <si>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</si>
  <si>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</si>
  <si>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</si>
  <si>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</si>
  <si>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</si>
  <si>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</si>
  <si>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</si>
  <si>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</si>
  <si>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</si>
  <si>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</si>
  <si>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</si>
  <si>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</si>
  <si>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</si>
  <si>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</si>
  <si>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</si>
  <si>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</si>
  <si>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</si>
  <si>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</si>
  <si>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</si>
  <si>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</si>
  <si>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</si>
  <si>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</si>
  <si>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</si>
  <si>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</si>
  <si>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</si>
  <si>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</si>
  <si>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</si>
  <si>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</si>
  <si>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</si>
  <si>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</si>
  <si>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</si>
  <si>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</si>
  <si>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</si>
  <si>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</si>
  <si>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</si>
  <si>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</si>
  <si>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</si>
  <si>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</si>
  <si>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</si>
  <si>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</si>
  <si>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</si>
  <si>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</si>
  <si>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</si>
  <si>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</si>
  <si>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</si>
  <si>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</si>
  <si>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</si>
  <si>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</si>
  <si>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</si>
  <si>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</si>
  <si>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</si>
  <si>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</si>
  <si>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</si>
  <si>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</si>
  <si>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</si>
  <si>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</si>
  <si>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</si>
  <si>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</si>
  <si>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</si>
  <si>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</si>
  <si>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</si>
  <si>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</si>
  <si>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</si>
  <si>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</si>
  <si>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</si>
  <si>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</si>
  <si>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</si>
  <si>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</si>
  <si>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</si>
  <si>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</si>
  <si>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</si>
  <si>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</si>
  <si>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</si>
  <si>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</si>
  <si>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</si>
  <si>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</si>
  <si>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</si>
  <si>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</si>
  <si>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</si>
  <si>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</si>
  <si>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</si>
  <si>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</si>
  <si>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</si>
  <si>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</si>
  <si>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</si>
  <si>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</si>
  <si>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</si>
  <si>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</si>
  <si>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</si>
  <si>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</si>
  <si>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</si>
  <si>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</si>
  <si>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</si>
  <si>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</si>
  <si>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</si>
  <si>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</si>
  <si>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</si>
  <si>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</si>
  <si>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</si>
  <si>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</si>
  <si>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</si>
  <si>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</si>
  <si>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</si>
  <si>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</si>
  <si>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</si>
  <si>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</si>
  <si>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</si>
  <si>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</si>
  <si>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</si>
  <si>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</si>
  <si>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</si>
  <si>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</si>
  <si>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</si>
  <si>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</si>
  <si>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</si>
  <si>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</si>
  <si>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</si>
  <si>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</si>
  <si>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</si>
  <si>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</si>
  <si>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</si>
  <si>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</si>
  <si>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</si>
  <si>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</si>
  <si>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</si>
  <si>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</si>
  <si>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</si>
  <si>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</si>
  <si>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</si>
  <si>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</si>
  <si>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</si>
  <si>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</si>
  <si>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</si>
  <si>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</si>
  <si>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</si>
  <si>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</si>
  <si>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</si>
  <si>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</si>
  <si>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</si>
  <si>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</si>
  <si>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</si>
  <si>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</si>
  <si>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</si>
  <si>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</si>
  <si>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</si>
  <si>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</si>
  <si>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</si>
  <si>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</si>
  <si>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</si>
  <si>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</si>
  <si>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</si>
  <si>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</si>
  <si>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</si>
  <si>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</si>
  <si>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</si>
  <si>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</si>
  <si>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</si>
  <si>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</si>
  <si>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</si>
  <si>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</si>
  <si>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</si>
  <si>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</si>
  <si>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</si>
  <si>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</si>
  <si>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</si>
  <si>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</si>
  <si>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</si>
  <si>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</si>
  <si>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</si>
  <si>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</si>
  <si>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</si>
  <si>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</si>
  <si>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</si>
  <si>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</si>
  <si>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</si>
  <si>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</si>
  <si>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</si>
  <si>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</si>
  <si>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</si>
  <si>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</si>
  <si>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</si>
  <si>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</si>
  <si>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</si>
  <si>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</si>
  <si>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</si>
  <si>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</si>
  <si>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</si>
  <si>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</si>
  <si>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</si>
  <si>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</si>
  <si>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</si>
  <si>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</si>
  <si>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</si>
  <si>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</si>
  <si>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</si>
  <si>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</si>
  <si>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</si>
  <si>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</si>
  <si>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</si>
  <si>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</si>
  <si>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</si>
  <si>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</si>
  <si>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</si>
  <si>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</si>
  <si>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</si>
  <si>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</si>
  <si>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</si>
  <si>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</si>
  <si>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</si>
  <si>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</si>
  <si>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</si>
  <si>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</si>
  <si>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</si>
  <si>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</si>
  <si>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</si>
  <si>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</si>
  <si>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</si>
  <si>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</si>
  <si>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</si>
  <si>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</si>
  <si>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</si>
  <si>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</si>
  <si>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</si>
  <si>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</si>
  <si>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</si>
  <si>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</si>
  <si>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</si>
  <si>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</si>
  <si>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</si>
  <si>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</si>
  <si>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</si>
  <si>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</si>
  <si>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</si>
  <si>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</si>
  <si>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</si>
  <si>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</si>
  <si>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</si>
  <si>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</si>
  <si>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</si>
  <si>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</si>
  <si>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</si>
  <si>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</si>
  <si>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</si>
  <si>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</si>
  <si>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</si>
  <si>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</si>
  <si>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</si>
  <si>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</si>
  <si>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</si>
  <si>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</si>
  <si>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</si>
  <si>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</si>
  <si>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</si>
  <si>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</si>
  <si>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</si>
  <si>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</si>
  <si>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</si>
  <si>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</si>
  <si>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</si>
  <si>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</si>
  <si>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</si>
  <si>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</si>
  <si>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</si>
  <si>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</si>
  <si>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</si>
  <si>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</si>
  <si>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</si>
  <si>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</si>
  <si>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</si>
  <si>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</si>
  <si>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</si>
  <si>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</si>
  <si>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</si>
  <si>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</si>
  <si>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</si>
  <si>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</si>
  <si>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</si>
  <si>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</si>
  <si>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</si>
  <si>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</si>
  <si>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</si>
  <si>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</si>
  <si>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</si>
  <si>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</si>
  <si>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</si>
  <si>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</si>
  <si>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</si>
  <si>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</si>
  <si>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</si>
  <si>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</si>
  <si>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</si>
  <si>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</si>
  <si>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</si>
  <si>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</si>
  <si>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</si>
  <si>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</si>
  <si>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</si>
  <si>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</si>
  <si>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</si>
  <si>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</si>
  <si>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</si>
  <si>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</si>
  <si>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</si>
  <si>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</si>
  <si>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</si>
  <si>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</si>
  <si>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</si>
  <si>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</si>
  <si>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</si>
  <si>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</si>
  <si>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</si>
  <si>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</si>
  <si>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</si>
  <si>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</si>
  <si>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</si>
  <si>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</si>
  <si>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</si>
  <si>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</si>
  <si>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</si>
  <si>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</si>
  <si>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</si>
  <si>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</si>
  <si>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</si>
  <si>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</si>
  <si>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</si>
  <si>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</si>
  <si>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</si>
  <si>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</si>
  <si>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</si>
  <si>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</si>
  <si>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</si>
  <si>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</si>
  <si>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</si>
  <si>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</si>
  <si>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</si>
  <si>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</si>
  <si>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</si>
  <si>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</si>
  <si>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</si>
  <si>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</si>
  <si>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</si>
  <si>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</si>
  <si>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</si>
  <si>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</si>
  <si>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</si>
  <si>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</si>
  <si>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</si>
  <si>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</si>
  <si>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</si>
  <si>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</si>
  <si>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</si>
  <si>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</si>
  <si>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</si>
  <si>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</si>
  <si>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</si>
  <si>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</si>
  <si>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</si>
  <si>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</si>
  <si>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</si>
  <si>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</si>
  <si>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</si>
  <si>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</si>
  <si>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</si>
  <si>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</si>
  <si>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</si>
  <si>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</si>
  <si>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</si>
  <si>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</si>
  <si>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</si>
  <si>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</si>
  <si>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</si>
  <si>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</si>
  <si>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</si>
  <si>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</si>
  <si>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</si>
  <si>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</si>
  <si>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</si>
  <si>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</si>
  <si>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</si>
  <si>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</si>
  <si>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</si>
  <si>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</si>
  <si>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</si>
  <si>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</si>
  <si>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</si>
  <si>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</si>
  <si>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</si>
  <si>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</si>
  <si>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</si>
  <si>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</si>
  <si>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</si>
  <si>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</si>
  <si>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</si>
  <si>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</si>
  <si>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</si>
  <si>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</si>
  <si>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</si>
  <si>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</si>
  <si>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</si>
  <si>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</si>
  <si>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</si>
  <si>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</si>
  <si>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</si>
  <si>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</si>
  <si>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</si>
  <si>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</si>
  <si>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</si>
  <si>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</si>
  <si>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</si>
  <si>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</si>
  <si>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</si>
  <si>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</si>
  <si>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</si>
  <si>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</si>
  <si>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</si>
  <si>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</si>
  <si>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</si>
  <si>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</si>
  <si>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</si>
  <si>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</si>
  <si>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</si>
  <si>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</si>
  <si>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</si>
  <si>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</si>
  <si>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</si>
  <si>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</si>
  <si>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</si>
  <si>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</si>
  <si>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</si>
  <si>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</si>
  <si>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</si>
  <si>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</si>
  <si>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</si>
  <si>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</si>
  <si>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</si>
  <si>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</si>
  <si>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</si>
  <si>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</si>
  <si>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</si>
  <si>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</si>
  <si>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</si>
  <si>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</si>
  <si>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</si>
  <si>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</si>
  <si>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</si>
  <si>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</si>
  <si>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</si>
  <si>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</si>
  <si>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</si>
  <si>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</si>
  <si>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</si>
  <si>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</si>
  <si>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</si>
  <si>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</si>
  <si>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</si>
  <si>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</si>
  <si>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</si>
  <si>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</si>
  <si>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</si>
  <si>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</si>
  <si>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</si>
  <si>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</si>
  <si>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</si>
  <si>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</si>
  <si>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</si>
  <si>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</si>
  <si>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</si>
  <si>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</si>
  <si>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</si>
  <si>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</si>
  <si>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</si>
  <si>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</si>
  <si>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</si>
  <si>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</si>
  <si>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</si>
  <si>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</si>
  <si>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</si>
  <si>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</si>
  <si>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</si>
  <si>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</si>
  <si>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</si>
  <si>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</si>
  <si>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</si>
  <si>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</si>
  <si>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</si>
  <si>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</si>
  <si>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</si>
  <si>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</si>
  <si>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</si>
  <si>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</si>
  <si>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</si>
  <si>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</si>
  <si>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</si>
  <si>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</si>
  <si>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</si>
  <si>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</si>
  <si>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</si>
  <si>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</si>
  <si>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</si>
  <si>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</si>
  <si>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</si>
  <si>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</si>
  <si>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</si>
  <si>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</si>
  <si>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</si>
  <si>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</si>
  <si>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</si>
  <si>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</si>
  <si>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</si>
  <si>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</si>
  <si>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</si>
  <si>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</si>
  <si>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</si>
  <si>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</si>
  <si>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</si>
  <si>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</si>
  <si>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</si>
  <si>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</si>
  <si>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</si>
  <si>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</si>
  <si>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</si>
  <si>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</si>
  <si>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</si>
  <si>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</si>
  <si>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</si>
  <si>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</si>
  <si>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</si>
  <si>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</si>
  <si>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</si>
  <si>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</si>
  <si>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</si>
  <si>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</si>
  <si>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</si>
  <si>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</si>
  <si>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</si>
  <si>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</si>
  <si>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</si>
  <si>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</si>
  <si>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</si>
  <si>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</si>
  <si>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</si>
  <si>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</si>
  <si>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</si>
  <si>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</si>
  <si>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</si>
  <si>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</si>
  <si>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</si>
  <si>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</si>
  <si>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</si>
  <si>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</si>
  <si>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</si>
  <si>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</si>
  <si>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</si>
  <si>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</si>
  <si>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</si>
  <si>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</si>
  <si>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</si>
  <si>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</si>
  <si>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</si>
  <si>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</si>
  <si>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</si>
  <si>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</si>
  <si>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</si>
  <si>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</si>
  <si>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</si>
  <si>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</si>
  <si>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</si>
  <si>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</si>
  <si>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</si>
  <si>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</si>
  <si>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</si>
  <si>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</si>
  <si>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</si>
  <si>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</si>
  <si>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</si>
  <si>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</si>
  <si>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</si>
  <si>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</si>
  <si>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</si>
  <si>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</si>
  <si>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</si>
  <si>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</si>
  <si>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</si>
  <si>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</si>
  <si>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</si>
  <si>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</si>
  <si>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</si>
  <si>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</si>
  <si>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</si>
  <si>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</si>
  <si>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</si>
  <si>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</si>
  <si>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</si>
  <si>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</si>
  <si>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</si>
  <si>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</si>
  <si>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</si>
  <si>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</si>
  <si>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</si>
  <si>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</si>
  <si>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</si>
  <si>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</si>
  <si>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</si>
  <si>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</si>
  <si>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</si>
  <si>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</si>
  <si>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</si>
  <si>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</si>
  <si>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</si>
  <si>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</si>
  <si>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</si>
  <si>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</si>
  <si>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</si>
  <si>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</si>
  <si>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</si>
  <si>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</si>
  <si>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</si>
  <si>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</si>
  <si>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</si>
  <si>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</si>
  <si>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</si>
  <si>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</si>
  <si>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</si>
  <si>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</si>
  <si>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</si>
  <si>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</si>
  <si>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</si>
  <si>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</si>
  <si>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</si>
  <si>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</si>
  <si>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</si>
  <si>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</si>
  <si>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</si>
  <si>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</si>
  <si>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</si>
  <si>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</si>
  <si>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</si>
  <si>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</si>
  <si>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</si>
  <si>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</si>
  <si>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</si>
  <si>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</si>
  <si>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</si>
  <si>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</si>
  <si>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</si>
  <si>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</si>
  <si>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</si>
  <si>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</si>
  <si>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</si>
  <si>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</si>
  <si>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</si>
  <si>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</si>
  <si>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</si>
  <si>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</si>
  <si>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</si>
  <si>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</si>
  <si>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</si>
  <si>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</si>
  <si>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</si>
  <si>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</si>
  <si>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</si>
  <si>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</si>
  <si>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</si>
  <si>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</si>
  <si>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</si>
  <si>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</si>
  <si>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</si>
  <si>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</si>
  <si>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</si>
  <si>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</si>
  <si>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</si>
  <si>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</si>
  <si>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</si>
  <si>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</si>
  <si>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</si>
  <si>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</si>
  <si>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</si>
  <si>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</si>
  <si>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</si>
  <si>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</si>
  <si>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</si>
  <si>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</si>
  <si>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</si>
  <si>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</si>
  <si>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</si>
  <si>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</si>
  <si>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</si>
  <si>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</si>
  <si>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</si>
  <si>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</si>
  <si>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</si>
  <si>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</si>
  <si>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</si>
  <si>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</si>
  <si>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</si>
  <si>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</si>
  <si>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</si>
  <si>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</si>
  <si>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</si>
  <si>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</si>
  <si>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</si>
  <si>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</si>
  <si>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</si>
  <si>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</si>
  <si>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</si>
  <si>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</si>
  <si>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</si>
  <si>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</si>
  <si>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</si>
  <si>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</si>
  <si>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</si>
  <si>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</si>
  <si>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</si>
  <si>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</si>
  <si>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</si>
  <si>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</si>
  <si>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</si>
  <si>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</si>
  <si>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</si>
  <si>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</si>
  <si>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</si>
  <si>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</si>
  <si>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</si>
  <si>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</si>
  <si>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</si>
  <si>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</si>
  <si>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</si>
  <si>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</si>
  <si>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</si>
  <si>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</si>
  <si>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</si>
  <si>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</si>
  <si>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</si>
  <si>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</si>
  <si>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</si>
  <si>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</si>
  <si>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</si>
  <si>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</si>
  <si>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</si>
  <si>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</si>
  <si>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</si>
  <si>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</si>
  <si>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</si>
  <si>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</si>
  <si>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</si>
  <si>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</si>
  <si>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</si>
  <si>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</si>
  <si>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</si>
  <si>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</si>
  <si>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</si>
  <si>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</si>
  <si>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</si>
  <si>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</si>
  <si>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</si>
  <si>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</si>
  <si>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</si>
  <si>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</si>
  <si>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</si>
  <si>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</si>
  <si>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</si>
  <si>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</si>
  <si>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</si>
  <si>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</si>
  <si>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</si>
  <si>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</si>
  <si>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</si>
  <si>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</si>
  <si>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</si>
  <si>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</si>
  <si>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</si>
  <si>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</si>
  <si>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</si>
  <si>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</si>
  <si>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</si>
  <si>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</si>
  <si>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</si>
  <si>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</si>
  <si>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</si>
  <si>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</si>
  <si>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</si>
  <si>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</si>
  <si>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</si>
  <si>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</si>
  <si>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</si>
  <si>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</si>
  <si>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</si>
  <si>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</si>
  <si>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</si>
  <si>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</si>
  <si>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</si>
  <si>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</si>
  <si>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</si>
  <si>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</si>
  <si>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</si>
  <si>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</si>
  <si>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</si>
  <si>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</si>
  <si>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</si>
  <si>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</si>
  <si>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</si>
  <si>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</si>
  <si>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</si>
  <si>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</si>
  <si>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</si>
  <si>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</si>
  <si>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</si>
  <si>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</si>
  <si>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</si>
  <si>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</si>
  <si>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</si>
  <si>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</si>
  <si>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</si>
  <si>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</si>
  <si>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</si>
  <si>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</si>
  <si>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</si>
  <si>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</si>
  <si>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</si>
  <si>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</si>
  <si>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</si>
  <si>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</si>
  <si>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</si>
  <si>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</si>
  <si>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</si>
  <si>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</si>
  <si>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</si>
  <si>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</si>
  <si>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</si>
  <si>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</si>
  <si>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</si>
  <si>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</si>
  <si>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</si>
  <si>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</si>
  <si>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</si>
  <si>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</si>
  <si>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</si>
  <si>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</si>
  <si>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</si>
  <si>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</si>
  <si>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</si>
  <si>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</si>
  <si>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</si>
  <si>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</si>
  <si>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</si>
  <si>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</si>
  <si>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</si>
  <si>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</si>
  <si>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</si>
  <si>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</si>
  <si>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</si>
  <si>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</si>
  <si>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</si>
  <si>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</si>
  <si>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</si>
  <si>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</si>
  <si>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</si>
  <si>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</si>
  <si>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</si>
  <si>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</si>
  <si>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</si>
  <si>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</si>
  <si>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</si>
  <si>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</si>
  <si>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</si>
  <si>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</si>
  <si>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</si>
  <si>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</si>
  <si>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</si>
  <si>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</si>
  <si>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</si>
  <si>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</si>
  <si>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</si>
  <si>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</si>
  <si>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</si>
  <si>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</si>
  <si>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</si>
  <si>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</si>
  <si>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</si>
  <si>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</si>
  <si>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</si>
  <si>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</si>
  <si>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</si>
  <si>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</si>
  <si>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</si>
  <si>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</si>
  <si>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</si>
  <si>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</si>
  <si>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</si>
  <si>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</si>
  <si>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</si>
  <si>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</si>
  <si>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</si>
  <si>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</si>
  <si>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</si>
  <si>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</si>
  <si>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</si>
  <si>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</si>
  <si>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</si>
  <si>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</si>
  <si>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</si>
  <si>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</si>
  <si>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</si>
  <si>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</si>
  <si>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</si>
  <si>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</si>
  <si>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</si>
  <si>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</si>
  <si>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</si>
  <si>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</si>
  <si>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</si>
  <si>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</si>
  <si>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</si>
  <si>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</si>
  <si>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</si>
  <si>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</si>
  <si>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</si>
  <si>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</si>
  <si>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</si>
  <si>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</si>
  <si>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</si>
  <si>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</si>
  <si>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</si>
  <si>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</si>
  <si>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</si>
  <si>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</si>
  <si>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</si>
  <si>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</si>
  <si>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</si>
  <si>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</si>
  <si>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</si>
  <si>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</si>
  <si>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</si>
  <si>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</si>
  <si>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</si>
  <si>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</si>
  <si>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</si>
  <si>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</si>
  <si>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</si>
  <si>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</si>
  <si>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</si>
  <si>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</si>
  <si>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</si>
  <si>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</si>
  <si>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</si>
  <si>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</si>
  <si>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</si>
  <si>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</si>
  <si>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</si>
  <si>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</si>
  <si>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</si>
  <si>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</si>
  <si>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</si>
  <si>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</si>
  <si>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</si>
  <si>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</si>
  <si>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</si>
  <si>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</si>
  <si>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</si>
  <si>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</si>
  <si>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</si>
  <si>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</si>
  <si>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</si>
  <si>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</si>
  <si>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</si>
  <si>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</si>
  <si>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</si>
  <si>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</si>
  <si>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</si>
  <si>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</si>
  <si>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</si>
  <si>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</si>
  <si>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</si>
  <si>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</si>
  <si>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</si>
  <si>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</si>
  <si>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</si>
  <si>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</si>
  <si>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</si>
  <si>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</si>
  <si>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</si>
  <si>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</si>
  <si>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</si>
  <si>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</si>
  <si>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</si>
  <si>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</si>
  <si>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</si>
  <si>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</si>
  <si>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</si>
  <si>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</si>
  <si>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</si>
  <si>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</si>
  <si>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</si>
  <si>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</si>
  <si>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</si>
  <si>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</si>
  <si>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</si>
  <si>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</si>
  <si>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</si>
  <si>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</si>
  <si>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</si>
  <si>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</si>
  <si>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</si>
  <si>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</si>
  <si>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</si>
  <si>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</si>
  <si>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</si>
  <si>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</si>
  <si>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</si>
  <si>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</si>
  <si>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</si>
  <si>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</si>
  <si>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</si>
  <si>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</si>
  <si>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</si>
  <si>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</si>
  <si>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</si>
  <si>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</si>
  <si>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</si>
  <si>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</si>
  <si>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</si>
  <si>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</si>
  <si>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</si>
  <si>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</si>
  <si>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</si>
  <si>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</si>
  <si>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</si>
  <si>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</si>
  <si>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</si>
  <si>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</si>
  <si>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</si>
  <si>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</si>
  <si>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</si>
  <si>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</si>
  <si>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</si>
  <si>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</si>
  <si>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</si>
  <si>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</si>
  <si>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</si>
  <si>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</si>
  <si>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</si>
  <si>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</si>
  <si>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</si>
  <si>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</si>
  <si>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</si>
  <si>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</si>
  <si>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</si>
  <si>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</si>
  <si>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</si>
  <si>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</si>
  <si>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</si>
  <si>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</si>
  <si>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</si>
  <si>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</si>
  <si>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</si>
  <si>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</si>
  <si>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</si>
  <si>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</si>
  <si>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</si>
  <si>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</si>
  <si>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</si>
  <si>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</si>
  <si>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</si>
  <si>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</si>
  <si>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</si>
  <si>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</si>
  <si>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</si>
  <si>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</si>
  <si>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</si>
  <si>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</si>
  <si>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</si>
  <si>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</si>
  <si>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</si>
  <si>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</si>
  <si>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</si>
  <si>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</si>
  <si>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</si>
  <si>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</si>
  <si>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</si>
  <si>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</si>
  <si>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</si>
  <si>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</si>
  <si>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</si>
  <si>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</si>
  <si>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</si>
  <si>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</si>
  <si>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</si>
  <si>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</si>
  <si>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</si>
  <si>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</si>
  <si>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</si>
  <si>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</si>
  <si>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</si>
  <si>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</si>
  <si>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</si>
  <si>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</si>
  <si>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</si>
  <si>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</si>
  <si>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</si>
  <si>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</si>
  <si>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</si>
  <si>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</si>
  <si>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</si>
  <si>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</si>
  <si>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</si>
  <si>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</si>
  <si>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</si>
  <si>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</si>
  <si>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</si>
  <si>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</si>
  <si>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</si>
  <si>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</si>
  <si>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</si>
  <si>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</si>
  <si>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</si>
  <si>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</si>
  <si>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</si>
  <si>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</si>
  <si>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</si>
  <si>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</si>
  <si>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</si>
  <si>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</si>
  <si>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</si>
  <si>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</si>
  <si>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</si>
  <si>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</si>
  <si>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</si>
  <si>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</si>
  <si>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</si>
  <si>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</si>
  <si>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</si>
  <si>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</si>
  <si>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</si>
  <si>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</si>
  <si>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</si>
  <si>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</si>
  <si>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</si>
  <si>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</si>
  <si>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</si>
  <si>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</si>
  <si>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</si>
  <si>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</si>
  <si>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</si>
  <si>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</si>
  <si>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</si>
  <si>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</si>
  <si>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</si>
  <si>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</si>
  <si>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</si>
  <si>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</si>
  <si>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</si>
  <si>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</si>
  <si>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</si>
  <si>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</si>
  <si>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</si>
  <si>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</si>
  <si>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</si>
  <si>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</si>
  <si>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</si>
  <si>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</si>
  <si>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</si>
  <si>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</si>
  <si>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</si>
  <si>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</si>
  <si>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</si>
  <si>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</si>
  <si>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</si>
  <si>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</si>
  <si>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</si>
  <si>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</si>
  <si>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</si>
  <si>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</si>
  <si>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</si>
  <si>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</si>
  <si>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</si>
  <si>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</si>
  <si>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</si>
  <si>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</si>
  <si>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</si>
  <si>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</si>
  <si>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</si>
  <si>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</si>
  <si>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</si>
  <si>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</si>
  <si>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</si>
  <si>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</si>
  <si>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</si>
  <si>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</si>
  <si>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</si>
  <si>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</si>
  <si>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</si>
  <si>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</si>
  <si>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</si>
  <si>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</si>
  <si>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</si>
  <si>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</si>
  <si>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</si>
  <si>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</si>
  <si>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</si>
  <si>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</si>
  <si>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</si>
  <si>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</si>
  <si>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</si>
  <si>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</si>
  <si>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</si>
  <si>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</si>
  <si>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</si>
  <si>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</si>
  <si>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</si>
  <si>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</si>
  <si>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</si>
  <si>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</si>
  <si>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</si>
  <si>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</si>
  <si>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</si>
  <si>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</si>
  <si>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</si>
  <si>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</si>
  <si>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</si>
  <si>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</si>
  <si>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</si>
  <si>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</si>
  <si>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</si>
  <si>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</si>
  <si>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</si>
  <si>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</si>
  <si>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</si>
  <si>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</si>
  <si>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</si>
  <si>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</si>
  <si>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</si>
  <si>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</si>
  <si>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</si>
  <si>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</si>
  <si>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</si>
  <si>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</si>
  <si>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</si>
  <si>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</si>
  <si>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</si>
  <si>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</si>
  <si>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</si>
  <si>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</si>
  <si>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</si>
  <si>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</si>
  <si>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</si>
  <si>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</si>
  <si>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</si>
  <si>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</si>
  <si>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</si>
  <si>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</si>
  <si>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</si>
  <si>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</si>
  <si>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</si>
  <si>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</si>
  <si>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</si>
  <si>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</si>
  <si>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</si>
  <si>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</si>
  <si>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</si>
  <si>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</si>
  <si>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</si>
  <si>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</si>
  <si>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</si>
  <si>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</si>
  <si>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</si>
  <si>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</si>
  <si>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</si>
  <si>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</si>
  <si>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</si>
  <si>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</si>
  <si>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</si>
  <si>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</si>
  <si>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</si>
  <si>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</si>
  <si>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</si>
  <si>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</si>
  <si>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</si>
  <si>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</si>
  <si>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</si>
  <si>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</si>
  <si>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</si>
  <si>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</si>
  <si>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</si>
  <si>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</si>
  <si>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</si>
  <si>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</si>
  <si>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</si>
  <si>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</si>
  <si>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</si>
  <si>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</si>
  <si>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</si>
  <si>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</si>
  <si>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</si>
  <si>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</si>
  <si>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</si>
  <si>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</si>
  <si>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</si>
  <si>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</si>
  <si>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</si>
  <si>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</si>
  <si>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</si>
  <si>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</si>
  <si>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</si>
  <si>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</si>
  <si>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</si>
  <si>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</si>
  <si>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</si>
  <si>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</si>
  <si>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</si>
  <si>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</si>
  <si>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</si>
  <si>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</si>
  <si>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</si>
  <si>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</si>
  <si>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</si>
  <si>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</si>
  <si>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</si>
  <si>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</si>
  <si>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</si>
  <si>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</si>
  <si>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</si>
  <si>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</si>
  <si>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</si>
  <si>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</si>
  <si>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</si>
  <si>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</si>
  <si>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</si>
  <si>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</si>
  <si>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</si>
  <si>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</si>
  <si>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</si>
  <si>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</si>
  <si>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</si>
  <si>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</si>
  <si>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</si>
  <si>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</si>
  <si>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</si>
  <si>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</si>
  <si>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</si>
  <si>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</si>
  <si>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</si>
  <si>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</si>
  <si>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</si>
  <si>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</si>
  <si>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</si>
  <si>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</si>
  <si>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</si>
  <si>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</si>
  <si>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</si>
  <si>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</si>
  <si>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</si>
  <si>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</si>
  <si>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</si>
  <si>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</si>
  <si>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</si>
  <si>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</si>
  <si>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</si>
  <si>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</si>
  <si>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</si>
  <si>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</si>
  <si>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</si>
  <si>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</si>
  <si>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</si>
  <si>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</si>
  <si>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</si>
  <si>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</si>
  <si>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</si>
  <si>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</si>
  <si>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</si>
  <si>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</si>
  <si>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</si>
  <si>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</si>
  <si>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</si>
  <si>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</si>
  <si>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</si>
  <si>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</si>
  <si>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</si>
  <si>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</si>
  <si>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</si>
  <si>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</si>
  <si>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</si>
  <si>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</si>
  <si>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</si>
  <si>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</si>
  <si>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</si>
  <si>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</si>
  <si>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</si>
  <si>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</si>
  <si>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</si>
  <si>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</si>
  <si>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</si>
  <si>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</si>
  <si>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</si>
  <si>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</si>
  <si>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</si>
  <si>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</si>
  <si>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</si>
  <si>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</si>
  <si>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</si>
  <si>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</si>
  <si>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</si>
  <si>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</si>
  <si>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</si>
  <si>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</si>
  <si>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</si>
  <si>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</si>
  <si>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</si>
  <si>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</si>
  <si>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</si>
  <si>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</si>
  <si>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</si>
  <si>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</si>
  <si>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</si>
  <si>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</si>
  <si>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</si>
  <si>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</si>
  <si>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</si>
  <si>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</si>
  <si>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</si>
  <si>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</si>
  <si>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</si>
  <si>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</si>
  <si>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</si>
  <si>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</si>
  <si>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</si>
  <si>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</si>
  <si>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</si>
  <si>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</si>
  <si>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</si>
  <si>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</si>
  <si>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</si>
  <si>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</si>
  <si>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</si>
  <si>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</si>
  <si>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</si>
  <si>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</si>
  <si>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</si>
  <si>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</si>
  <si>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</si>
  <si>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</si>
  <si>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</si>
  <si>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</si>
  <si>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</si>
  <si>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</si>
  <si>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</si>
  <si>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</si>
  <si>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</si>
  <si>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</si>
  <si>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</si>
  <si>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</si>
  <si>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</si>
  <si>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</si>
  <si>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</si>
  <si>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</si>
  <si>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</si>
  <si>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</si>
  <si>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</si>
  <si>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</si>
  <si>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</si>
  <si>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</si>
  <si>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</si>
  <si>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</si>
  <si>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</si>
  <si>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</si>
  <si>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</si>
  <si>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</si>
  <si>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</si>
  <si>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</si>
  <si>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</si>
  <si>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</si>
  <si>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</si>
  <si>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</si>
  <si>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</si>
  <si>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</si>
  <si>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</si>
  <si>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</si>
  <si>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</si>
  <si>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</si>
  <si>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</si>
  <si>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</si>
  <si>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</si>
  <si>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</si>
  <si>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</si>
  <si>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</si>
  <si>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</si>
  <si>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</si>
  <si>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</si>
  <si>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</si>
  <si>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</si>
  <si>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</si>
  <si>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</si>
  <si>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</si>
  <si>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</si>
  <si>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</si>
  <si>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</si>
  <si>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</si>
  <si>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</si>
  <si>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</si>
  <si>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</si>
  <si>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</si>
  <si>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</si>
  <si>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</si>
  <si>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</si>
  <si>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</si>
  <si>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</si>
  <si>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</si>
  <si>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</si>
  <si>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</si>
  <si>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</si>
  <si>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</si>
  <si>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</si>
  <si>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</si>
  <si>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</si>
  <si>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</si>
  <si>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</si>
  <si>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</si>
  <si>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</si>
  <si>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</si>
  <si>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</si>
  <si>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</si>
  <si>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</si>
  <si>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</si>
  <si>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</si>
  <si>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</si>
  <si>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</si>
  <si>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</si>
  <si>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</si>
  <si>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</si>
  <si>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</si>
  <si>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</si>
  <si>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</si>
  <si>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</si>
  <si>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</si>
  <si>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</si>
  <si>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</si>
  <si>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</si>
  <si>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</si>
  <si>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</si>
  <si>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</si>
  <si>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</si>
  <si>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</si>
  <si>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</si>
  <si>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</si>
  <si>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</si>
  <si>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</si>
  <si>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</si>
  <si>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</si>
  <si>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</si>
  <si>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</si>
  <si>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</si>
  <si>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</si>
  <si>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</si>
  <si>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</si>
  <si>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</si>
  <si>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</si>
  <si>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</si>
  <si>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</si>
  <si>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</si>
  <si>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</si>
  <si>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</si>
  <si>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</si>
  <si>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</si>
  <si>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</si>
  <si>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</si>
  <si>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</si>
  <si>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</si>
  <si>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</si>
  <si>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</si>
  <si>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</si>
  <si>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</si>
  <si>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</si>
  <si>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</si>
  <si>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</si>
  <si>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</si>
  <si>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</si>
  <si>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</si>
  <si>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</si>
  <si>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</si>
  <si>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</si>
  <si>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</si>
  <si>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</si>
  <si>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</si>
  <si>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</si>
  <si>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</si>
  <si>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</si>
  <si>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</si>
  <si>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</si>
  <si>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</si>
  <si>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</si>
  <si>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</si>
  <si>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</si>
  <si>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</si>
  <si>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</si>
  <si>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</si>
  <si>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</si>
  <si>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</si>
  <si>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</si>
  <si>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</si>
  <si>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</si>
  <si>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</si>
  <si>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</si>
  <si>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</si>
  <si>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</si>
  <si>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</si>
  <si>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</si>
  <si>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</si>
  <si>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</si>
  <si>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</si>
  <si>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</si>
  <si>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</si>
  <si>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</si>
  <si>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</si>
  <si>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</si>
  <si>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</si>
  <si>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</si>
  <si>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</si>
  <si>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</si>
  <si>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</si>
  <si>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</si>
  <si>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</si>
  <si>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</si>
  <si>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</si>
  <si>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</si>
  <si>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</si>
  <si>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</si>
  <si>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</si>
  <si>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</si>
  <si>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</si>
  <si>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</si>
  <si>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</si>
  <si>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</si>
  <si>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</si>
  <si>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</si>
  <si>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</si>
  <si>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</si>
  <si>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</si>
  <si>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</si>
  <si>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</si>
  <si>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</si>
  <si>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</si>
  <si>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</si>
  <si>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</si>
  <si>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</si>
  <si>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</si>
  <si>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</si>
  <si>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</si>
  <si>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</si>
  <si>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</si>
  <si>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</si>
  <si>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</si>
  <si>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</si>
  <si>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</si>
  <si>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</si>
  <si>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</si>
  <si>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</si>
  <si>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</si>
  <si>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</si>
  <si>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</si>
  <si>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</si>
  <si>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</si>
  <si>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</si>
  <si>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</si>
  <si>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</si>
  <si>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</si>
  <si>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</si>
  <si>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</si>
  <si>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</si>
  <si>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</si>
  <si>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</si>
  <si>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</si>
  <si>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</si>
  <si>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</si>
  <si>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</si>
  <si>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</si>
  <si>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</si>
  <si>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</si>
  <si>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</si>
  <si>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</si>
  <si>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</si>
  <si>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</si>
  <si>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</si>
  <si>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</si>
  <si>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</si>
  <si>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</si>
  <si>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</si>
  <si>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</si>
  <si>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</si>
  <si>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</si>
  <si>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</si>
  <si>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</si>
  <si>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</si>
  <si>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</si>
  <si>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</si>
  <si>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</si>
  <si>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</si>
  <si>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</si>
  <si>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</si>
  <si>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</si>
  <si>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</si>
  <si>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</si>
  <si>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</si>
  <si>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</si>
  <si>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</si>
  <si>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</si>
  <si>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</si>
  <si>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</si>
  <si>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</si>
  <si>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</si>
  <si>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</si>
  <si>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</si>
  <si>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</si>
  <si>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</si>
  <si>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</si>
  <si>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</si>
  <si>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</si>
  <si>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</si>
  <si>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</si>
  <si>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</si>
  <si>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</si>
  <si>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</si>
  <si>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</si>
  <si>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</si>
  <si>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</si>
  <si>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</si>
  <si>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</si>
  <si>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</si>
  <si>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</si>
  <si>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</si>
  <si>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</si>
  <si>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</si>
  <si>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</si>
  <si>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</si>
  <si>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</si>
  <si>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</si>
  <si>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</si>
  <si>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</si>
  <si>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</si>
  <si>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</si>
  <si>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</si>
  <si>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</si>
  <si>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</si>
  <si>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</si>
  <si>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</si>
  <si>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</si>
  <si>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</si>
  <si>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</si>
  <si>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</si>
  <si>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</si>
  <si>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</si>
  <si>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</si>
  <si>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</si>
  <si>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</si>
  <si>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</si>
  <si>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</si>
  <si>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</si>
  <si>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</si>
  <si>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</si>
  <si>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</si>
  <si>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</si>
  <si>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</si>
  <si>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</si>
  <si>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</si>
  <si>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</si>
  <si>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</si>
  <si>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</si>
  <si>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</si>
  <si>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</si>
  <si>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</si>
  <si>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</si>
  <si>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</si>
  <si>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</si>
  <si>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</si>
  <si>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</si>
  <si>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</si>
  <si>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</si>
  <si>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</si>
  <si>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</si>
  <si>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</si>
  <si>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</si>
  <si>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</si>
  <si>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</si>
  <si>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</si>
  <si>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</si>
  <si>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</si>
  <si>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</si>
  <si>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</si>
  <si>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</si>
  <si>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</si>
  <si>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</si>
  <si>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</si>
  <si>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</si>
  <si>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</si>
  <si>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</si>
  <si>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</si>
  <si>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</si>
  <si>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</si>
  <si>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</si>
  <si>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</si>
  <si>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</si>
  <si>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</si>
  <si>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</si>
  <si>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</si>
  <si>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</si>
  <si>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</si>
  <si>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</si>
  <si>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</si>
  <si>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</si>
  <si>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</si>
  <si>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</si>
  <si>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</si>
  <si>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</si>
  <si>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</si>
  <si>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</si>
  <si>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</si>
  <si>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</si>
  <si>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</si>
  <si>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</si>
  <si>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</si>
  <si>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</si>
  <si>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</si>
  <si>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</si>
  <si>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</si>
  <si>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</si>
  <si>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</si>
  <si>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</si>
  <si>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</si>
  <si>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</si>
  <si>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</si>
  <si>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</si>
  <si>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</si>
  <si>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</si>
  <si>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</si>
  <si>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</si>
  <si>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</si>
  <si>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</si>
  <si>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</si>
  <si>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</si>
  <si>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</si>
  <si>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</si>
  <si>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</si>
  <si>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</si>
  <si>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</si>
  <si>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</si>
  <si>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</si>
  <si>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</si>
  <si>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</si>
  <si>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</si>
  <si>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</si>
  <si>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</si>
  <si>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</si>
  <si>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</si>
  <si>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</si>
  <si>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</si>
  <si>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</si>
  <si>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</si>
  <si>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</si>
  <si>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</si>
  <si>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</si>
  <si>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</si>
  <si>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</si>
  <si>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</si>
  <si>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</si>
  <si>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</si>
  <si>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</si>
  <si>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</si>
  <si>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</si>
  <si>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</si>
  <si>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</si>
  <si>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</si>
  <si>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</si>
  <si>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</si>
  <si>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</si>
  <si>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</si>
  <si>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</si>
  <si>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</si>
  <si>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</si>
  <si>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</si>
  <si>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</si>
  <si>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</si>
  <si>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</si>
  <si>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</si>
  <si>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</si>
  <si>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</si>
  <si>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</si>
  <si>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</si>
  <si>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</si>
  <si>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</si>
  <si>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</si>
  <si>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</si>
  <si>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</si>
  <si>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</si>
  <si>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</si>
  <si>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</si>
  <si>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</si>
  <si>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</si>
  <si>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</si>
  <si>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</si>
  <si>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</si>
  <si>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</si>
  <si>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</si>
  <si>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</si>
  <si>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</si>
  <si>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</si>
  <si>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</si>
  <si>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</si>
  <si>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</si>
  <si>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</si>
  <si>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</si>
  <si>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</si>
  <si>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</si>
  <si>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</si>
  <si>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</si>
  <si>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</si>
  <si>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</si>
  <si>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</si>
  <si>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</si>
  <si>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</si>
  <si>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</si>
  <si>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</si>
  <si>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</si>
  <si>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</si>
  <si>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</si>
  <si>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</si>
  <si>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</si>
  <si>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</si>
  <si>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</si>
  <si>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</si>
  <si>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</si>
  <si>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</si>
  <si>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</si>
  <si>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</si>
  <si>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</si>
  <si>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</si>
  <si>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</si>
  <si>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</si>
  <si>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</si>
  <si>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</si>
  <si>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</si>
  <si>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</si>
  <si>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</si>
  <si>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</si>
  <si>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</si>
  <si>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</si>
  <si>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</si>
  <si>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</si>
  <si>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</si>
  <si>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</si>
  <si>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</si>
  <si>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</si>
  <si>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</si>
  <si>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</si>
  <si>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</si>
  <si>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</si>
  <si>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</si>
  <si>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</si>
  <si>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</si>
  <si>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</si>
  <si>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</si>
  <si>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</si>
  <si>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</si>
  <si>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</si>
  <si>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</si>
  <si>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</si>
  <si>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</si>
  <si>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</si>
  <si>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</si>
  <si>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</si>
  <si>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</si>
  <si>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</si>
  <si>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</si>
  <si>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</si>
  <si>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</si>
  <si>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</si>
  <si>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</si>
  <si>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</si>
  <si>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</si>
  <si>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</si>
  <si>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</si>
  <si>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</si>
  <si>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</si>
  <si>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</si>
  <si>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</si>
  <si>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</si>
  <si>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</si>
  <si>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</si>
  <si>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</si>
  <si>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</si>
  <si>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</si>
  <si>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</si>
  <si>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</si>
  <si>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</si>
  <si>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</si>
  <si>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</si>
  <si>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</si>
  <si>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</si>
  <si>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</si>
  <si>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</si>
  <si>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</si>
  <si>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</si>
  <si>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</si>
  <si>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</si>
  <si>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</si>
  <si>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</si>
  <si>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</si>
  <si>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</si>
  <si>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</si>
  <si>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</si>
  <si>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</si>
  <si>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</si>
  <si>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</si>
  <si>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</si>
  <si>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</si>
  <si>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</si>
  <si>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</si>
  <si>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</si>
  <si>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</si>
  <si>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</si>
  <si>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</si>
  <si>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</si>
  <si>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</si>
  <si>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</si>
  <si>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</si>
  <si>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</si>
  <si>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</si>
  <si>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</si>
  <si>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</si>
  <si>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</si>
  <si>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</si>
  <si>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</si>
  <si>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</si>
  <si>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</si>
  <si>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</si>
  <si>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</si>
  <si>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</si>
  <si>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</si>
  <si>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</si>
  <si>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</si>
  <si>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</si>
  <si>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</si>
  <si>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</si>
  <si>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</si>
  <si>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</si>
  <si>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</si>
  <si>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</si>
  <si>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</si>
  <si>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</si>
  <si>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</si>
  <si>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</si>
  <si>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</si>
  <si>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</si>
  <si>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</si>
  <si>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</si>
  <si>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</si>
  <si>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</si>
  <si>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</si>
  <si>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</si>
  <si>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</si>
  <si>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</si>
  <si>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</si>
  <si>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</si>
  <si>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</si>
  <si>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</si>
  <si>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</si>
  <si>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</si>
  <si>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</si>
  <si>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</si>
  <si>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</si>
  <si>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</si>
  <si>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</si>
  <si>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</si>
  <si>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</si>
  <si>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</si>
  <si>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</si>
  <si>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</si>
  <si>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</si>
  <si>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</si>
  <si>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</si>
  <si>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</si>
  <si>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</si>
  <si>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</si>
  <si>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</si>
  <si>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</si>
  <si>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</si>
  <si>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</si>
  <si>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</si>
  <si>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</si>
  <si>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</si>
  <si>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</si>
  <si>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</si>
  <si>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</si>
  <si>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</si>
  <si>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</si>
  <si>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</si>
  <si>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</si>
  <si>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</si>
  <si>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</si>
  <si>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</si>
  <si>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</si>
  <si>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</si>
  <si>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</si>
  <si>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</si>
  <si>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</si>
  <si>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</si>
  <si>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</si>
  <si>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</si>
  <si>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</si>
  <si>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</si>
  <si>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</si>
  <si>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</si>
  <si>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</si>
  <si>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</si>
  <si>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</si>
  <si>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</si>
  <si>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</si>
  <si>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</si>
  <si>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</si>
  <si>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</si>
  <si>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</si>
  <si>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</si>
  <si>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</si>
  <si>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</si>
  <si>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</si>
  <si>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</si>
  <si>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</si>
  <si>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</si>
  <si>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</si>
  <si>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</si>
  <si>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</si>
  <si>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</si>
  <si>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</si>
  <si>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</si>
  <si>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</si>
  <si>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</si>
  <si>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</si>
  <si>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</si>
  <si>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</si>
  <si>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</si>
  <si>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</si>
  <si>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</si>
  <si>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</si>
  <si>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</si>
  <si>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</si>
  <si>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</si>
  <si>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</si>
  <si>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</si>
  <si>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</si>
  <si>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</si>
  <si>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</si>
  <si>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</si>
  <si>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</si>
  <si>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</si>
  <si>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</si>
  <si>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</si>
  <si>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</si>
  <si>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</si>
  <si>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</si>
  <si>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</si>
  <si>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</si>
  <si>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</si>
  <si>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</si>
  <si>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</si>
  <si>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</si>
  <si>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</si>
  <si>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</si>
  <si>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</si>
  <si>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</si>
  <si>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</si>
  <si>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</si>
  <si>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</si>
  <si>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</si>
  <si>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</si>
  <si>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</si>
  <si>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</si>
  <si>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</si>
  <si>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</si>
  <si>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</si>
  <si>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</si>
  <si>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</si>
  <si>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</si>
  <si>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</si>
  <si>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</si>
  <si>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</si>
  <si>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</si>
  <si>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</si>
  <si>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</si>
  <si>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</si>
  <si>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</si>
  <si>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</si>
  <si>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</si>
  <si>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</si>
  <si>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</si>
  <si>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</si>
  <si>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</si>
  <si>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</si>
  <si>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</si>
  <si>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</si>
  <si>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</si>
  <si>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</si>
  <si>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</si>
  <si>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</si>
  <si>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</si>
  <si>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</si>
  <si>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</si>
  <si>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</si>
  <si>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</si>
  <si>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</si>
  <si>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</si>
  <si>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</si>
  <si>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</si>
  <si>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</si>
  <si>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</si>
  <si>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</si>
  <si>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</si>
  <si>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</si>
  <si>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</si>
  <si>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</si>
  <si>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</si>
  <si>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</si>
  <si>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</si>
  <si>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</si>
  <si>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</si>
  <si>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</si>
  <si>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</si>
  <si>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</si>
  <si>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</si>
  <si>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</si>
  <si>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</si>
  <si>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</si>
  <si>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</si>
  <si>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</si>
  <si>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</si>
  <si>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</si>
  <si>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</si>
  <si>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</si>
  <si>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</si>
  <si>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</si>
  <si>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</si>
  <si>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</si>
  <si>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</si>
  <si>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</si>
  <si>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</si>
  <si>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</si>
  <si>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</si>
  <si>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</si>
  <si>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</si>
  <si>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</si>
  <si>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</si>
  <si>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</si>
  <si>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</si>
  <si>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</si>
  <si>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</si>
  <si>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</si>
  <si>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</si>
  <si>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</si>
  <si>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</si>
  <si>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</si>
  <si>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</si>
  <si>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</si>
  <si>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</si>
  <si>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</si>
  <si>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</si>
  <si>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</si>
  <si>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</si>
  <si>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</si>
  <si>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</si>
  <si>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</si>
  <si>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</si>
  <si>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</si>
  <si>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</si>
  <si>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</si>
  <si>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</si>
  <si>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</si>
  <si>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</si>
  <si>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</si>
  <si>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</si>
  <si>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</si>
  <si>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</si>
  <si>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</si>
  <si>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</si>
  <si>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</si>
  <si>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</si>
  <si>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</si>
  <si>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</si>
  <si>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</si>
  <si>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</si>
  <si>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</si>
  <si>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</si>
  <si>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</si>
  <si>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</si>
  <si>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</si>
  <si>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</si>
  <si>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</si>
  <si>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</si>
  <si>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</si>
  <si>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</si>
  <si>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</si>
  <si>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</si>
  <si>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</si>
  <si>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</si>
  <si>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</si>
  <si>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</si>
  <si>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</si>
  <si>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</si>
  <si>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</si>
  <si>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</si>
  <si>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</si>
  <si>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</si>
  <si>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</si>
  <si>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</si>
  <si>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</si>
  <si>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</si>
  <si>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</si>
  <si>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</si>
  <si>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</si>
  <si>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</si>
  <si>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</si>
  <si>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</si>
  <si>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</si>
  <si>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</si>
  <si>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</si>
  <si>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</si>
  <si>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</si>
  <si>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</si>
  <si>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</si>
  <si>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</si>
  <si>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</si>
  <si>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</si>
  <si>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</si>
  <si>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</si>
  <si>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</si>
  <si>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</si>
  <si>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</si>
  <si>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</si>
  <si>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</si>
  <si>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</si>
  <si>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</si>
  <si>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</si>
  <si>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</si>
  <si>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</si>
  <si>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</si>
  <si>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</si>
  <si>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</si>
  <si>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</si>
  <si>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</si>
  <si>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</si>
  <si>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</si>
  <si>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</si>
  <si>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</si>
  <si>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</si>
  <si>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</si>
  <si>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</si>
  <si>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</si>
  <si>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</si>
  <si>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</si>
  <si>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</si>
  <si>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</si>
  <si>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</si>
  <si>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</si>
  <si>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</si>
  <si>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</si>
  <si>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</si>
  <si>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</si>
  <si>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</si>
  <si>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</si>
  <si>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</si>
  <si>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</si>
  <si>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</si>
  <si>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</si>
  <si>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</si>
  <si>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</si>
  <si>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</si>
  <si>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</si>
  <si>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</si>
  <si>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</si>
  <si>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</si>
  <si>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</si>
  <si>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</si>
  <si>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</si>
  <si>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</si>
  <si>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</si>
  <si>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</si>
  <si>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</si>
  <si>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</si>
  <si>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</si>
  <si>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</si>
  <si>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</si>
  <si>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</si>
  <si>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</si>
  <si>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</si>
  <si>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</si>
  <si>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</si>
  <si>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</si>
  <si>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</si>
  <si>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</si>
  <si>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</si>
  <si>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</si>
  <si>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</si>
  <si>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</si>
  <si>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</si>
  <si>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</si>
  <si>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</si>
  <si>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</si>
  <si>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</si>
  <si>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</si>
  <si>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</si>
  <si>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</si>
  <si>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</si>
  <si>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</si>
  <si>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</si>
  <si>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</si>
  <si>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</si>
  <si>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</si>
  <si>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</si>
  <si>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</si>
  <si>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</si>
  <si>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</si>
  <si>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</si>
  <si>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</si>
  <si>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</si>
  <si>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</si>
  <si>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</si>
  <si>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</si>
  <si>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</si>
  <si>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</si>
  <si>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</si>
  <si>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</si>
  <si>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</si>
  <si>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</si>
  <si>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</si>
  <si>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</si>
  <si>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</si>
  <si>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</si>
  <si>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</si>
  <si>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</si>
  <si>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</si>
  <si>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</si>
  <si>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</si>
  <si>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</si>
  <si>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</si>
  <si>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</si>
  <si>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</si>
  <si>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</si>
  <si>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</si>
  <si>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</si>
  <si>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</si>
  <si>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</si>
  <si>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</si>
  <si>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</si>
  <si>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</si>
  <si>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</si>
  <si>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</si>
  <si>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</si>
  <si>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</si>
  <si>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</si>
  <si>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</si>
  <si>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</si>
  <si>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</si>
  <si>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</si>
  <si>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</si>
  <si>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</si>
  <si>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</si>
  <si>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</si>
  <si>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</si>
  <si>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</si>
  <si>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</si>
  <si>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</si>
  <si>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</si>
  <si>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</si>
  <si>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</si>
  <si>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</si>
  <si>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</si>
  <si>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</si>
  <si>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</si>
  <si>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</si>
  <si>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</si>
  <si>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</si>
  <si>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</si>
  <si>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</si>
  <si>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</si>
  <si>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</si>
  <si>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</si>
  <si>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</si>
  <si>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</si>
  <si>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</si>
  <si>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</si>
  <si>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</si>
  <si>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</si>
  <si>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</si>
  <si>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</si>
  <si>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</si>
  <si>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</si>
  <si>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</si>
  <si>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</si>
  <si>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</si>
  <si>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</si>
  <si>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</si>
  <si>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</si>
  <si>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</si>
  <si>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</si>
  <si>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</si>
  <si>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</si>
  <si>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</si>
  <si>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</si>
  <si>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</si>
  <si>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</si>
  <si>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</si>
  <si>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</si>
  <si>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</si>
  <si>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</si>
  <si>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</si>
  <si>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</si>
  <si>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</si>
  <si>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</si>
  <si>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</si>
  <si>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</si>
  <si>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</si>
  <si>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</si>
  <si>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</si>
  <si>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</si>
  <si>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</si>
  <si>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</si>
  <si>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</si>
  <si>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</si>
  <si>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</si>
  <si>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</si>
  <si>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</si>
  <si>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</si>
  <si>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</si>
  <si>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</si>
  <si>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</si>
  <si>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</si>
  <si>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</si>
  <si>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</si>
  <si>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</si>
  <si>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</si>
  <si>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</si>
  <si>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</si>
  <si>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</si>
  <si>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</si>
  <si>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</si>
  <si>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</si>
  <si>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</si>
  <si>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</si>
  <si>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</si>
  <si>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</si>
  <si>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</si>
  <si>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</si>
  <si>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</si>
  <si>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</si>
  <si>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</si>
  <si>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</si>
  <si>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</si>
  <si>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</si>
  <si>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</si>
  <si>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</si>
  <si>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</si>
  <si>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</si>
  <si>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</si>
  <si>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</si>
  <si>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</si>
  <si>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</si>
  <si>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</si>
  <si>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</si>
  <si>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</si>
  <si>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</si>
  <si>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</si>
  <si>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</si>
  <si>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</si>
  <si>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</si>
  <si>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</si>
  <si>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</si>
  <si>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</si>
  <si>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</si>
  <si>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</si>
  <si>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</si>
  <si>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</si>
  <si>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</si>
  <si>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</si>
  <si>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</si>
  <si>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</si>
  <si>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</si>
  <si>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</si>
  <si>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</si>
  <si>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</si>
  <si>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</si>
  <si>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</si>
  <si>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</si>
  <si>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</si>
  <si>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</si>
  <si>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</si>
  <si>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</si>
  <si>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</si>
  <si>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</si>
  <si>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</si>
  <si>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</si>
  <si>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</si>
  <si>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</si>
  <si>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</si>
  <si>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</si>
  <si>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</si>
  <si>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</si>
  <si>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</si>
  <si>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</si>
  <si>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</si>
  <si>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</si>
  <si>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</si>
  <si>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</si>
  <si>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</si>
  <si>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</si>
  <si>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</si>
  <si>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</si>
  <si>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</si>
  <si>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</si>
  <si>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</si>
  <si>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</si>
  <si>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</si>
  <si>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</si>
  <si>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</si>
  <si>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</si>
  <si>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</si>
  <si>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</si>
  <si>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</si>
  <si>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</si>
  <si>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</si>
  <si>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</si>
  <si>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</si>
  <si>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</si>
  <si>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</si>
  <si>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</si>
  <si>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</si>
  <si>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</si>
  <si>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</si>
  <si>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</si>
  <si>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</si>
  <si>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</si>
  <si>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</si>
  <si>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</si>
  <si>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</si>
  <si>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</si>
  <si>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</si>
  <si>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</si>
  <si>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</si>
  <si>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</si>
  <si>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</si>
  <si>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</si>
  <si>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</si>
  <si>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</si>
  <si>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</si>
  <si>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</si>
  <si>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</si>
  <si>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</si>
  <si>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</si>
  <si>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</si>
  <si>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</si>
  <si>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</si>
  <si>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</si>
  <si>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</si>
  <si>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</si>
  <si>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</si>
  <si>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</si>
  <si>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</si>
  <si>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</si>
  <si>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</si>
  <si>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</si>
  <si>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</si>
  <si>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</si>
  <si>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</si>
  <si>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</si>
  <si>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</si>
  <si>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</si>
  <si>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</si>
  <si>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</si>
  <si>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</si>
  <si>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</si>
  <si>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</si>
  <si>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</si>
  <si>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</si>
  <si>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</si>
  <si>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</si>
  <si>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</si>
  <si>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</si>
  <si>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</si>
  <si>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</si>
  <si>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</si>
  <si>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</si>
  <si>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</si>
  <si>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</si>
  <si>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</si>
  <si>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</si>
  <si>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</si>
  <si>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</si>
  <si>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</si>
  <si>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</si>
  <si>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</si>
  <si>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</si>
  <si>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</si>
  <si>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</si>
  <si>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</si>
  <si>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</si>
  <si>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</si>
  <si>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</si>
  <si>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</si>
  <si>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</si>
  <si>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</si>
  <si>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</si>
  <si>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</si>
  <si>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</si>
  <si>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</si>
  <si>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</si>
  <si>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</si>
  <si>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</si>
  <si>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</si>
  <si>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</si>
  <si>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</si>
  <si>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</si>
  <si>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</si>
  <si>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</si>
  <si>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</si>
  <si>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</si>
  <si>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</si>
  <si>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</si>
  <si>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</si>
  <si>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</si>
  <si>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</si>
  <si>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</si>
  <si>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</si>
  <si>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</si>
  <si>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</si>
  <si>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</si>
  <si>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</si>
  <si>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</si>
  <si>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</si>
  <si>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</si>
  <si>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</si>
  <si>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</si>
  <si>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</si>
  <si>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</si>
  <si>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</si>
  <si>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</si>
  <si>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</si>
  <si>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</si>
  <si>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</si>
  <si>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</si>
  <si>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</si>
  <si>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</si>
  <si>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</si>
  <si>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</si>
  <si>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</si>
  <si>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</si>
  <si>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</si>
  <si>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</si>
  <si>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</si>
  <si>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</si>
  <si>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</si>
  <si>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</si>
  <si>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</si>
  <si>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</si>
  <si>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</si>
  <si>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</si>
  <si>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</si>
  <si>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</si>
  <si>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</si>
  <si>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</si>
  <si>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</si>
  <si>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</si>
  <si>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</si>
  <si>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</si>
  <si>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</si>
  <si>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</si>
  <si>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</si>
  <si>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</si>
  <si>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</si>
  <si>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</si>
  <si>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</si>
  <si>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</si>
  <si>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</si>
  <si>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</si>
  <si>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</si>
  <si>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</si>
  <si>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</si>
  <si>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</si>
  <si>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</si>
  <si>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</si>
  <si>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</si>
  <si>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</si>
  <si>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</si>
  <si>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</si>
  <si>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</si>
  <si>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</si>
  <si>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</si>
  <si>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</si>
  <si>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</si>
  <si>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</si>
  <si>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</si>
  <si>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</si>
  <si>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</si>
  <si>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</si>
  <si>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</si>
  <si>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</si>
  <si>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</si>
  <si>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</si>
  <si>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</si>
  <si>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</si>
  <si>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</si>
  <si>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</si>
  <si>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</si>
  <si>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</si>
  <si>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</si>
  <si>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</si>
  <si>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</si>
  <si>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</si>
  <si>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</si>
  <si>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</si>
  <si>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</si>
  <si>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</si>
  <si>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</si>
  <si>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</si>
  <si>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</si>
  <si>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</si>
  <si>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</si>
  <si>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</si>
  <si>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</si>
  <si>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</si>
  <si>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</si>
  <si>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</si>
  <si>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</si>
  <si>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</si>
  <si>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</si>
  <si>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</si>
  <si>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</si>
  <si>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</si>
  <si>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</si>
  <si>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</si>
  <si>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</si>
  <si>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</si>
  <si>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</si>
  <si>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</si>
  <si>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</si>
  <si>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</si>
  <si>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</si>
  <si>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</si>
  <si>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</si>
  <si>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</si>
  <si>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</si>
  <si>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</si>
  <si>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</si>
  <si>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</si>
  <si>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</si>
  <si>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</si>
  <si>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</si>
  <si>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</si>
  <si>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</si>
  <si>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</si>
  <si>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</si>
  <si>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</si>
  <si>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</si>
  <si>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</si>
  <si>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</si>
  <si>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</si>
  <si>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</si>
  <si>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</si>
  <si>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</si>
  <si>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</si>
  <si>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</si>
  <si>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</si>
  <si>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</si>
  <si>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</si>
  <si>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</si>
  <si>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</si>
  <si>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</si>
  <si>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</si>
  <si>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</si>
  <si>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</si>
  <si>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</si>
  <si>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</si>
  <si>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</si>
  <si>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</si>
  <si>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</si>
  <si>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</si>
  <si>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</si>
  <si>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</si>
  <si>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</si>
  <si>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</si>
  <si>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</si>
  <si>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</si>
  <si>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</si>
  <si>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</si>
  <si>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</si>
  <si>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</si>
  <si>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</si>
  <si>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</si>
  <si>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</si>
  <si>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</si>
  <si>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</si>
  <si>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</si>
  <si>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</si>
  <si>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</si>
  <si>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</si>
  <si>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</si>
  <si>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</si>
  <si>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</si>
  <si>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</si>
  <si>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</si>
  <si>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</si>
  <si>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</si>
  <si>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</si>
  <si>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</si>
  <si>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</si>
  <si>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</si>
  <si>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</si>
  <si>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</si>
  <si>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</si>
  <si>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</si>
  <si>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</si>
  <si>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</si>
  <si>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</si>
  <si>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</si>
  <si>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</si>
  <si>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</si>
  <si>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</si>
  <si>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</si>
  <si>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</si>
  <si>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</si>
  <si>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</si>
  <si>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</si>
  <si>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</si>
  <si>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</si>
  <si>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</si>
  <si>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</si>
  <si>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</si>
  <si>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</si>
  <si>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</si>
  <si>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</si>
  <si>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</si>
  <si>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</si>
  <si>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</si>
  <si>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</si>
  <si>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</si>
  <si>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</si>
  <si>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</si>
  <si>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</si>
  <si>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</si>
  <si>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</si>
  <si>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</si>
  <si>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</si>
  <si>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</si>
  <si>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</si>
  <si>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</si>
  <si>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</si>
  <si>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</si>
  <si>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</si>
  <si>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</si>
  <si>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</si>
  <si>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</si>
  <si>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</si>
  <si>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</si>
  <si>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</si>
  <si>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</si>
  <si>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</si>
  <si>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</si>
  <si>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</si>
  <si>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</si>
  <si>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</si>
  <si>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</si>
  <si>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</si>
  <si>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</si>
  <si>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</si>
  <si>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</si>
  <si>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</si>
  <si>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</si>
  <si>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</si>
  <si>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</si>
  <si>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</si>
  <si>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</si>
  <si>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</si>
  <si>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</si>
  <si>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</si>
  <si>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</si>
  <si>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</si>
  <si>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</si>
  <si>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</si>
  <si>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</si>
  <si>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</si>
  <si>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</si>
  <si>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</si>
  <si>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</si>
  <si>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</si>
  <si>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</si>
  <si>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</si>
  <si>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</si>
  <si>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</si>
  <si>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</si>
  <si>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</si>
  <si>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</si>
  <si>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</si>
  <si>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</si>
  <si>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</si>
  <si>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</si>
  <si>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</si>
  <si>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</si>
  <si>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</si>
  <si>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</si>
  <si>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</si>
  <si>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</si>
  <si>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</si>
  <si>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</si>
  <si>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</si>
  <si>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</si>
  <si>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</si>
  <si>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</si>
  <si>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</si>
  <si>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</si>
  <si>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</si>
  <si>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</si>
  <si>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</si>
  <si>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</si>
  <si>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</si>
  <si>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</si>
  <si>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</si>
  <si>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</si>
  <si>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</si>
  <si>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</si>
  <si>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</si>
  <si>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</si>
  <si>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</si>
  <si>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</si>
  <si>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</si>
  <si>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</si>
  <si>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</si>
  <si>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</si>
  <si>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</si>
  <si>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</si>
  <si>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</si>
  <si>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</si>
  <si>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</si>
  <si>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</si>
  <si>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</si>
  <si>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</si>
  <si>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</si>
  <si>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</si>
  <si>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</si>
  <si>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</si>
  <si>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</si>
  <si>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</si>
  <si>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</si>
  <si>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</si>
  <si>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</si>
  <si>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</si>
  <si>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</si>
  <si>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</si>
  <si>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</si>
  <si>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</si>
  <si>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</si>
  <si>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</si>
  <si>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</si>
  <si>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</si>
  <si>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</si>
  <si>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</si>
  <si>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</si>
  <si>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</si>
  <si>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</si>
  <si>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</si>
  <si>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</si>
  <si>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</si>
  <si>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</si>
  <si>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</si>
  <si>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</si>
  <si>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</si>
  <si>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</si>
  <si>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</si>
  <si>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</si>
  <si>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</si>
  <si>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</si>
  <si>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</si>
  <si>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</si>
  <si>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</si>
  <si>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</si>
  <si>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</si>
  <si>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</si>
  <si>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</si>
  <si>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</si>
  <si>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</si>
  <si>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</si>
  <si>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</si>
  <si>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</si>
  <si>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</si>
  <si>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</si>
  <si>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</si>
  <si>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</si>
  <si>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</si>
  <si>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</si>
  <si>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</si>
  <si>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</si>
  <si>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</si>
  <si>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</si>
  <si>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</si>
  <si>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</si>
  <si>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</si>
  <si>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</si>
  <si>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</si>
  <si>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</si>
  <si>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</si>
  <si>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</si>
  <si>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</si>
  <si>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</si>
  <si>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</si>
  <si>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</si>
  <si>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</si>
  <si>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</si>
  <si>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</si>
  <si>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</si>
  <si>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</si>
  <si>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</si>
  <si>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</si>
  <si>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</si>
  <si>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</si>
  <si>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</si>
  <si>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</si>
  <si>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</si>
  <si>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</si>
  <si>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</si>
  <si>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</si>
  <si>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</si>
  <si>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</si>
  <si>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</si>
  <si>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</si>
  <si>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</si>
  <si>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</si>
  <si>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</si>
  <si>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</si>
  <si>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</si>
  <si>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</si>
  <si>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</si>
  <si>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</si>
  <si>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</si>
  <si>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</si>
  <si>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</si>
  <si>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</si>
  <si>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</si>
  <si>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</si>
  <si>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</si>
  <si>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</si>
  <si>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</si>
  <si>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</si>
  <si>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</si>
  <si>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</si>
  <si>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</si>
  <si>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</si>
  <si>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</si>
  <si>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</si>
  <si>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</si>
  <si>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</si>
  <si>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</si>
  <si>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</si>
  <si>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</si>
  <si>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</si>
  <si>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</si>
  <si>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</si>
  <si>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</si>
  <si>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</si>
  <si>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</si>
  <si>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</si>
  <si>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</si>
  <si>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</si>
  <si>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</si>
  <si>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</si>
  <si>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</si>
  <si>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</si>
  <si>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</si>
  <si>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</si>
  <si>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</si>
  <si>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</si>
  <si>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</si>
  <si>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</si>
  <si>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</si>
  <si>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</si>
  <si>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</si>
  <si>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</si>
  <si>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</si>
  <si>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</si>
  <si>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</si>
  <si>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</si>
  <si>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</si>
  <si>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</si>
  <si>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</si>
  <si>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</si>
  <si>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</si>
  <si>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</si>
  <si>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</si>
  <si>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</si>
  <si>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</si>
  <si>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</si>
  <si>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</si>
  <si>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</si>
  <si>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</si>
  <si>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</si>
  <si>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</si>
  <si>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</si>
  <si>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</si>
  <si>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</si>
  <si>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</si>
  <si>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</si>
  <si>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</si>
  <si>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</si>
  <si>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</si>
  <si>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</si>
  <si>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</si>
  <si>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</si>
  <si>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</si>
  <si>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</si>
  <si>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</si>
  <si>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</si>
  <si>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</si>
  <si>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</si>
  <si>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</si>
  <si>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</si>
  <si>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</si>
  <si>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</si>
  <si>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</si>
  <si>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</si>
  <si>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</si>
  <si>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</si>
  <si>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</si>
  <si>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</si>
  <si>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</si>
  <si>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</si>
  <si>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</si>
  <si>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</si>
  <si>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</si>
  <si>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</si>
  <si>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</si>
  <si>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</si>
  <si>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</si>
  <si>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</si>
  <si>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</si>
  <si>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</si>
  <si>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</si>
  <si>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</si>
  <si>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</si>
  <si>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</si>
  <si>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</si>
  <si>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</si>
  <si>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</si>
  <si>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</si>
  <si>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</si>
  <si>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</si>
  <si>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</si>
  <si>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</si>
  <si>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</si>
  <si>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</si>
  <si>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</si>
  <si>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</si>
  <si>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</si>
  <si>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</si>
  <si>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</si>
  <si>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</si>
  <si>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</si>
  <si>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</si>
  <si>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</si>
  <si>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</si>
  <si>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</si>
  <si>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</si>
  <si>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</si>
  <si>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</si>
  <si>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</si>
  <si>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</si>
  <si>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</si>
  <si>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</si>
  <si>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</si>
  <si>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</si>
  <si>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</si>
  <si>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</si>
  <si>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</si>
  <si>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</si>
  <si>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</si>
  <si>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</si>
  <si>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</si>
  <si>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</si>
  <si>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</si>
  <si>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</si>
  <si>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</si>
  <si>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</si>
  <si>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</si>
  <si>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</si>
  <si>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</si>
  <si>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</si>
  <si>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</si>
  <si>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</si>
  <si>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</si>
  <si>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</si>
  <si>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</si>
  <si>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</si>
  <si>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</si>
  <si>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</si>
  <si>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</si>
  <si>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</si>
  <si>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</si>
  <si>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</si>
  <si>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</si>
  <si>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</si>
  <si>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</si>
  <si>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</si>
  <si>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</si>
  <si>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</si>
  <si>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</si>
  <si>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</si>
  <si>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</si>
  <si>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</si>
  <si>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</si>
  <si>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</si>
  <si>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</si>
  <si>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</si>
  <si>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</si>
  <si>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</si>
  <si>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</si>
  <si>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</si>
  <si>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</si>
  <si>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</si>
  <si>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</si>
  <si>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</si>
  <si>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</si>
  <si>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</si>
  <si>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</si>
  <si>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</si>
  <si>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</si>
  <si>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</si>
  <si>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</si>
  <si>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</si>
  <si>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</si>
  <si>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</si>
  <si>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</si>
  <si>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</si>
  <si>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</si>
  <si>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</si>
  <si>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</si>
  <si>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</si>
  <si>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</si>
  <si>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</si>
  <si>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</si>
  <si>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</si>
  <si>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</si>
  <si>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</si>
  <si>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</si>
  <si>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</si>
  <si>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</si>
  <si>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</si>
  <si>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</si>
  <si>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</si>
  <si>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</si>
  <si>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</si>
  <si>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</si>
  <si>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</si>
  <si>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</si>
  <si>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</si>
  <si>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</si>
  <si>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</si>
  <si>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</si>
  <si>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</si>
  <si>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</si>
  <si>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</si>
  <si>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</si>
  <si>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</si>
  <si>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</si>
  <si>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</si>
  <si>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</si>
  <si>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</si>
  <si>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</si>
  <si>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</si>
  <si>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</si>
  <si>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</si>
  <si>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</si>
  <si>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</si>
  <si>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</si>
  <si>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</si>
  <si>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</si>
  <si>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</si>
  <si>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</si>
  <si>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</si>
  <si>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</si>
  <si>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</si>
  <si>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</si>
  <si>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</si>
  <si>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</si>
  <si>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</si>
  <si>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</si>
  <si>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</si>
  <si>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</si>
  <si>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</si>
  <si>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</si>
  <si>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</si>
  <si>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</si>
  <si>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</si>
  <si>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</si>
  <si>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</si>
  <si>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</si>
  <si>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</si>
  <si>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</si>
  <si>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</si>
  <si>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</si>
  <si>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</si>
  <si>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</si>
  <si>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</si>
  <si>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</si>
  <si>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</si>
  <si>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</si>
  <si>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</si>
  <si>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</si>
  <si>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</si>
  <si>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</si>
  <si>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</si>
  <si>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</si>
  <si>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</si>
  <si>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</si>
  <si>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</si>
  <si>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</si>
  <si>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</si>
  <si>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</si>
  <si>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</si>
  <si>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</si>
  <si>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</si>
  <si>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</si>
  <si>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</si>
  <si>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</si>
  <si>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</si>
  <si>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</si>
  <si>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</si>
  <si>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</si>
  <si>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</si>
  <si>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</si>
  <si>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</si>
  <si>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</si>
  <si>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</si>
  <si>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</si>
  <si>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</si>
  <si>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</si>
  <si>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</si>
  <si>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</si>
  <si>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</si>
  <si>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</si>
  <si>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</si>
  <si>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</si>
  <si>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</si>
  <si>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</si>
  <si>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</si>
  <si>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</si>
  <si>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</si>
  <si>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</si>
  <si>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</si>
  <si>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</si>
  <si>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</si>
  <si>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</si>
  <si>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</si>
  <si>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</si>
  <si>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</si>
  <si>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</si>
  <si>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</si>
  <si>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</si>
  <si>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</si>
  <si>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</si>
  <si>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</si>
  <si>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</si>
  <si>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</si>
  <si>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</si>
  <si>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</si>
  <si>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</si>
  <si>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</si>
  <si>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</si>
  <si>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</si>
  <si>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</si>
  <si>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</si>
  <si>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</si>
  <si>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</si>
  <si>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</si>
  <si>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</si>
  <si>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</si>
  <si>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</si>
  <si>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</si>
  <si>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</si>
  <si>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</si>
  <si>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</si>
  <si>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</si>
  <si>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</si>
  <si>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</si>
  <si>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</si>
  <si>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</si>
  <si>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</si>
  <si>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</si>
  <si>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</si>
  <si>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</si>
  <si>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</si>
  <si>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</si>
  <si>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</si>
  <si>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</si>
  <si>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</si>
  <si>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</si>
  <si>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</si>
  <si>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</si>
  <si>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</si>
  <si>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</si>
  <si>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</si>
  <si>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</si>
  <si>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</si>
  <si>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</si>
  <si>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</si>
  <si>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</si>
  <si>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</si>
  <si>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</si>
  <si>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</si>
  <si>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</si>
  <si>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</si>
  <si>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</si>
  <si>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</si>
  <si>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</si>
  <si>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</si>
  <si>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</si>
  <si>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</si>
  <si>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</si>
  <si>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</si>
  <si>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</si>
  <si>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</si>
  <si>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</si>
  <si>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</si>
  <si>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</si>
  <si>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</si>
  <si>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</si>
  <si>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</si>
  <si>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</si>
  <si>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</si>
  <si>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</si>
  <si>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</si>
  <si>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</si>
  <si>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</si>
  <si>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</si>
  <si>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</si>
  <si>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</si>
  <si>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</si>
  <si>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</si>
  <si>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</si>
  <si>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</si>
  <si>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</si>
  <si>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</si>
  <si>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</si>
  <si>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</si>
  <si>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</si>
  <si>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</si>
  <si>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</si>
  <si>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</si>
  <si>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</si>
  <si>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</si>
  <si>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</si>
  <si>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</si>
  <si>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</si>
  <si>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</si>
  <si>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</si>
  <si>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</si>
  <si>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</si>
  <si>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</si>
  <si>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</si>
  <si>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</si>
  <si>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</si>
  <si>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</si>
  <si>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</si>
  <si>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</si>
  <si>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</si>
  <si>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</si>
  <si>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</si>
  <si>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</si>
  <si>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</si>
  <si>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</si>
  <si>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</si>
  <si>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</si>
  <si>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</si>
  <si>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</si>
  <si>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</si>
  <si>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</si>
  <si>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</si>
  <si>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</si>
  <si>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</si>
  <si>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</si>
  <si>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</si>
  <si>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</si>
  <si>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</si>
  <si>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</si>
  <si>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</si>
  <si>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</si>
  <si>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</si>
  <si>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</si>
  <si>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</si>
  <si>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</si>
  <si>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</si>
  <si>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</si>
  <si>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</si>
  <si>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</si>
  <si>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</si>
  <si>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</si>
  <si>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</si>
  <si>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</si>
  <si>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</si>
  <si>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</si>
  <si>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</si>
  <si>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</si>
  <si>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</si>
  <si>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</si>
  <si>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</si>
  <si>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</si>
  <si>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</si>
  <si>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</si>
  <si>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</si>
  <si>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</si>
  <si>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</si>
  <si>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</si>
  <si>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</si>
  <si>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</si>
  <si>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</si>
  <si>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</si>
  <si>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</si>
  <si>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</si>
  <si>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</si>
  <si>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</si>
  <si>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</si>
  <si>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</si>
  <si>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</si>
  <si>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</si>
  <si>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</si>
  <si>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</si>
  <si>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</si>
  <si>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</si>
  <si>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</si>
  <si>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</si>
  <si>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</si>
  <si>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</si>
  <si>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</si>
  <si>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</si>
  <si>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</si>
  <si>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</si>
  <si>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</si>
  <si>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</si>
  <si>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</si>
  <si>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</si>
  <si>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</si>
  <si>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</si>
  <si>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</si>
  <si>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</si>
  <si>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</si>
  <si>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</si>
  <si>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</si>
  <si>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</si>
  <si>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</si>
  <si>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</si>
  <si>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</si>
  <si>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</si>
  <si>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</si>
  <si>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</si>
  <si>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</si>
  <si>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</si>
  <si>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</si>
  <si>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</si>
  <si>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</si>
  <si>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</si>
  <si>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</si>
  <si>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</si>
  <si>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</si>
  <si>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</si>
  <si>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</si>
  <si>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</si>
  <si>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</si>
  <si>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</si>
  <si>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</si>
  <si>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</si>
  <si>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</si>
  <si>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</si>
  <si>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</si>
  <si>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</si>
  <si>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</si>
  <si>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</si>
  <si>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</si>
  <si>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</si>
  <si>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</si>
  <si>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</si>
  <si>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</si>
  <si>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</si>
  <si>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</si>
  <si>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</si>
  <si>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</si>
  <si>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</si>
  <si>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</si>
  <si>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</si>
  <si>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</si>
  <si>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</si>
  <si>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</si>
  <si>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</si>
  <si>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</si>
  <si>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</si>
  <si>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</si>
  <si>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</si>
  <si>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</si>
  <si>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</si>
  <si>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</si>
  <si>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</si>
  <si>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</si>
  <si>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</si>
  <si>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</si>
  <si>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</si>
  <si>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</si>
  <si>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</si>
  <si>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</si>
  <si>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</si>
  <si>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</si>
  <si>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</si>
  <si>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</si>
  <si>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</si>
  <si>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</si>
  <si>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</si>
  <si>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</si>
  <si>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</si>
  <si>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</si>
  <si>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</si>
  <si>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</si>
  <si>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</si>
  <si>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</si>
  <si>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</si>
  <si>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</si>
  <si>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</si>
  <si>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</si>
  <si>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</si>
  <si>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</si>
  <si>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</si>
  <si>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</si>
  <si>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</si>
  <si>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</si>
  <si>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</si>
  <si>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</si>
  <si>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</si>
  <si>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</si>
  <si>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</si>
  <si>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</si>
  <si>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</si>
  <si>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</si>
  <si>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</si>
  <si>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</si>
  <si>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</si>
  <si>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</si>
  <si>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</si>
  <si>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</si>
  <si>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</si>
  <si>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</si>
  <si>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</si>
  <si>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</si>
  <si>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</si>
  <si>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</si>
  <si>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</si>
  <si>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</si>
  <si>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</si>
  <si>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</si>
  <si>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</si>
  <si>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</si>
  <si>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</si>
  <si>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</si>
  <si>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</si>
  <si>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</si>
  <si>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</si>
  <si>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</si>
  <si>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</si>
  <si>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</si>
  <si>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</si>
  <si>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</si>
  <si>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</si>
  <si>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</si>
  <si>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</si>
  <si>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</si>
  <si>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</si>
  <si>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</si>
  <si>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</si>
  <si>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</si>
  <si>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</si>
  <si>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</si>
  <si>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</si>
  <si>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</si>
  <si>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</si>
  <si>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</si>
  <si>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</si>
  <si>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</si>
  <si>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</si>
  <si>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</si>
  <si>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</si>
  <si>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</si>
  <si>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</si>
  <si>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</si>
  <si>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</si>
  <si>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</si>
  <si>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</si>
  <si>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</si>
  <si>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</si>
  <si>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</si>
  <si>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</si>
  <si>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</si>
  <si>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</si>
  <si>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</si>
  <si>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</si>
  <si>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</si>
  <si>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</si>
  <si>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</si>
  <si>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</si>
  <si>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</si>
  <si>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</si>
  <si>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</si>
  <si>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</si>
  <si>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</si>
  <si>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</si>
  <si>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</si>
  <si>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</si>
  <si>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</si>
  <si>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</si>
  <si>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</si>
  <si>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</si>
  <si>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</si>
  <si>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</si>
  <si>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</si>
  <si>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</si>
  <si>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</si>
  <si>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</si>
  <si>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</si>
  <si>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</si>
  <si>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</si>
  <si>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</si>
  <si>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</si>
  <si>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</si>
  <si>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</si>
  <si>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</si>
  <si>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</si>
  <si>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</si>
  <si>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</si>
  <si>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</si>
  <si>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</si>
  <si>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</si>
  <si>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</si>
  <si>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</si>
  <si>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</si>
  <si>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</si>
  <si>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</si>
  <si>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</si>
  <si>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</si>
  <si>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</si>
  <si>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</si>
  <si>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</si>
  <si>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</si>
  <si>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</si>
  <si>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</si>
  <si>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</si>
  <si>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</si>
  <si>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</si>
  <si>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</si>
  <si>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</si>
  <si>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</si>
  <si>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</si>
  <si>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</si>
  <si>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</si>
  <si>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</si>
  <si>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</si>
  <si>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</si>
  <si>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</si>
  <si>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</si>
  <si>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</si>
  <si>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</si>
  <si>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</si>
  <si>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</si>
  <si>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</si>
  <si>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</si>
  <si>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</si>
  <si>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</si>
  <si>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</si>
  <si>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</si>
  <si>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</si>
  <si>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</si>
  <si>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</si>
  <si>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</si>
  <si>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</si>
  <si>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</si>
  <si>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</si>
  <si>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</si>
  <si>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</si>
  <si>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</si>
  <si>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</si>
  <si>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</si>
  <si>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</si>
  <si>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</si>
  <si>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</si>
  <si>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</si>
  <si>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</si>
  <si>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</si>
  <si>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</si>
  <si>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</si>
  <si>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</si>
  <si>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</si>
  <si>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</si>
  <si>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</si>
  <si>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</si>
  <si>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</si>
  <si>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</si>
  <si>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</si>
  <si>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</si>
  <si>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</si>
  <si>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</si>
  <si>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</si>
  <si>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</si>
  <si>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</si>
  <si>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</si>
  <si>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</si>
  <si>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</si>
  <si>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</si>
  <si>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</si>
  <si>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</si>
  <si>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</si>
  <si>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</si>
  <si>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</si>
  <si>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</si>
  <si>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</si>
  <si>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</si>
  <si>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</si>
  <si>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</si>
  <si>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</si>
  <si>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</si>
  <si>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</si>
  <si>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</si>
  <si>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</si>
  <si>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</si>
  <si>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</si>
  <si>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</si>
  <si>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</si>
  <si>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</si>
  <si>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</si>
  <si>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</si>
  <si>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</si>
  <si>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</si>
  <si>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</si>
  <si>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</si>
  <si>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</si>
  <si>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</si>
  <si>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</si>
  <si>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</si>
  <si>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</si>
  <si>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</si>
  <si>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</si>
  <si>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</si>
  <si>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</si>
  <si>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</si>
  <si>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</si>
  <si>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</si>
  <si>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</si>
  <si>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</si>
  <si>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</si>
  <si>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</si>
  <si>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</si>
  <si>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</si>
  <si>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</si>
  <si>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</si>
  <si>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</si>
  <si>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</si>
  <si>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</si>
  <si>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</si>
  <si>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</si>
  <si>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</si>
  <si>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</si>
  <si>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</si>
  <si>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</si>
  <si>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</si>
  <si>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</si>
  <si>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</si>
  <si>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</si>
  <si>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</si>
  <si>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</si>
  <si>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</si>
  <si>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</si>
  <si>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</si>
  <si>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</si>
  <si>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</si>
  <si>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</si>
  <si>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</si>
  <si>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</si>
  <si>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</si>
  <si>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</si>
  <si>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</si>
  <si>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</si>
  <si>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</si>
  <si>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</si>
  <si>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</si>
  <si>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</si>
  <si>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</si>
  <si>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</si>
  <si>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</si>
  <si>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</si>
  <si>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</si>
  <si>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</si>
  <si>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</si>
  <si>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</si>
  <si>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</si>
  <si>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</si>
  <si>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</si>
  <si>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</si>
  <si>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</si>
  <si>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</si>
  <si>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</si>
  <si>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</si>
  <si>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</si>
  <si>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</si>
  <si>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</si>
  <si>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</si>
  <si>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</si>
  <si>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</si>
  <si>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</si>
  <si>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</si>
  <si>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</si>
  <si>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</si>
  <si>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</si>
  <si>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</si>
  <si>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</si>
  <si>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</si>
  <si>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</si>
  <si>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</si>
  <si>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</si>
  <si>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</si>
  <si>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</si>
  <si>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</si>
  <si>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</si>
  <si>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</si>
  <si>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</si>
  <si>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</si>
  <si>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</si>
  <si>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</si>
  <si>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</si>
  <si>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</si>
  <si>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</si>
  <si>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</si>
  <si>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</si>
  <si>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</si>
  <si>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</si>
  <si>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</si>
  <si>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</si>
  <si>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</si>
  <si>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</si>
  <si>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</si>
  <si>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</si>
  <si>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</si>
  <si>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</si>
  <si>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</si>
  <si>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</si>
  <si>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</si>
  <si>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</si>
  <si>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</si>
  <si>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</si>
  <si>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</si>
  <si>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</si>
  <si>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</si>
  <si>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</si>
  <si>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</si>
  <si>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</si>
  <si>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</si>
  <si>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</si>
  <si>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</si>
  <si>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</si>
  <si>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</si>
  <si>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</si>
  <si>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</si>
  <si>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</si>
  <si>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</si>
  <si>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</si>
  <si>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</si>
  <si>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</si>
  <si>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</si>
  <si>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</si>
  <si>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</si>
  <si>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</si>
  <si>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</si>
  <si>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</si>
  <si>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</si>
  <si>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</si>
  <si>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</si>
  <si>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</si>
  <si>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</si>
  <si>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</si>
  <si>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</si>
  <si>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</si>
  <si>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</si>
  <si>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</si>
  <si>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</si>
  <si>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</si>
  <si>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</si>
  <si>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</si>
  <si>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</si>
  <si>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</si>
  <si>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</si>
  <si>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</si>
  <si>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</si>
  <si>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</si>
  <si>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</si>
  <si>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</si>
  <si>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</si>
  <si>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</si>
  <si>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</si>
  <si>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</si>
  <si>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</si>
  <si>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</si>
  <si>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</si>
  <si>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</si>
  <si>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</si>
  <si>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</si>
  <si>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</si>
  <si>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</si>
  <si>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</si>
  <si>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</si>
  <si>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</si>
  <si>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</si>
  <si>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</si>
  <si>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</si>
  <si>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</si>
  <si>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</si>
  <si>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</si>
  <si>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</si>
  <si>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</si>
  <si>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</si>
  <si>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</si>
  <si>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</si>
  <si>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</si>
  <si>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</si>
  <si>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</si>
  <si>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</si>
  <si>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</si>
  <si>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</si>
  <si>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</si>
  <si>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</si>
  <si>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</si>
  <si>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</si>
  <si>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</si>
  <si>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</si>
  <si>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</si>
  <si>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</si>
  <si>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</si>
  <si>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</si>
  <si>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</si>
  <si>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</si>
  <si>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</si>
  <si>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</si>
  <si>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</si>
  <si>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</si>
  <si>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</si>
  <si>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</si>
  <si>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</si>
  <si>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</si>
  <si>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</si>
  <si>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</si>
  <si>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</si>
  <si>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</si>
  <si>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</si>
  <si>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</si>
  <si>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</si>
  <si>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</si>
  <si>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</si>
  <si>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</si>
  <si>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</si>
  <si>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</si>
  <si>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</si>
  <si>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</si>
  <si>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</si>
  <si>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</si>
  <si>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</si>
  <si>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</si>
  <si>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</si>
  <si>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</si>
  <si>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</si>
  <si>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</si>
  <si>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</si>
  <si>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</si>
  <si>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</si>
  <si>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</si>
  <si>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</si>
  <si>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</si>
  <si>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</si>
  <si>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</si>
  <si>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</si>
  <si>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</si>
  <si>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</si>
  <si>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</si>
  <si>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</si>
  <si>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</si>
  <si>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</si>
  <si>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</si>
  <si>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</si>
  <si>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</si>
  <si>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</si>
  <si>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</si>
  <si>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</si>
  <si>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</si>
  <si>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</si>
  <si>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</si>
  <si>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</si>
  <si>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</si>
  <si>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</si>
  <si>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</si>
  <si>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</si>
  <si>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</si>
  <si>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</si>
  <si>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</si>
  <si>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</si>
  <si>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</si>
  <si>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</si>
  <si>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</si>
  <si>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</si>
  <si>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</si>
  <si>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</si>
  <si>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</si>
  <si>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</si>
  <si>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</si>
  <si>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</si>
  <si>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</si>
  <si>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</si>
  <si>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</si>
  <si>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</si>
  <si>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</si>
  <si>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</si>
  <si>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</si>
  <si>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</si>
  <si>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</si>
  <si>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</si>
  <si>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</si>
  <si>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</si>
  <si>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</si>
  <si>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</si>
  <si>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</si>
  <si>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</si>
  <si>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</si>
  <si>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</si>
  <si>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</si>
  <si>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</si>
  <si>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</si>
  <si>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</si>
  <si>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</si>
  <si>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</si>
  <si>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</si>
  <si>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</si>
  <si>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</si>
  <si>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</si>
  <si>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</si>
  <si>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</si>
  <si>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</si>
  <si>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</si>
  <si>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</si>
  <si>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</si>
  <si>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</si>
  <si>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</si>
  <si>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</si>
  <si>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</si>
  <si>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</si>
  <si>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</si>
  <si>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</si>
  <si>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</si>
  <si>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</si>
  <si>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</si>
  <si>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</si>
  <si>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</si>
  <si>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</si>
  <si>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</si>
  <si>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</si>
  <si>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</si>
  <si>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</si>
  <si>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</si>
  <si>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</si>
  <si>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</si>
  <si>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</si>
  <si>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</si>
  <si>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</si>
  <si>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</si>
  <si>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</si>
  <si>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</si>
  <si>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</si>
  <si>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</si>
  <si>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</si>
  <si>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</si>
  <si>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</si>
  <si>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</si>
  <si>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</si>
  <si>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</si>
  <si>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</si>
  <si>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</si>
  <si>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</si>
  <si>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</si>
  <si>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</si>
  <si>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</si>
  <si>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</si>
  <si>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</si>
  <si>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</si>
  <si>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</si>
  <si>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</si>
  <si>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</si>
  <si>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</si>
  <si>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</si>
  <si>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</si>
  <si>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</si>
  <si>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</si>
  <si>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</si>
  <si>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</si>
  <si>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</si>
  <si>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</si>
  <si>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</si>
  <si>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</si>
  <si>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</si>
  <si>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</si>
  <si>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</si>
  <si>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</si>
  <si>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</si>
  <si>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</si>
  <si>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</si>
  <si>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</si>
  <si>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</si>
  <si>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</si>
  <si>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</si>
  <si>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</si>
  <si>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</si>
  <si>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</si>
  <si>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</si>
  <si>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</si>
  <si>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</si>
  <si>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</si>
  <si>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</si>
  <si>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</si>
  <si>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</si>
  <si>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</si>
  <si>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</si>
  <si>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</si>
  <si>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</si>
  <si>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</si>
  <si>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</si>
  <si>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</si>
  <si>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</si>
  <si>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</si>
  <si>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</si>
  <si>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</si>
  <si>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</si>
  <si>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</si>
  <si>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</si>
  <si>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</si>
  <si>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</si>
  <si>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</si>
  <si>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</si>
  <si>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</si>
  <si>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</si>
  <si>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</si>
  <si>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</si>
  <si>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</si>
  <si>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</si>
  <si>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</si>
  <si>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</si>
  <si>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</si>
  <si>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</si>
  <si>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</si>
  <si>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</si>
  <si>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</si>
  <si>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</si>
  <si>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</si>
  <si>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</si>
  <si>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</si>
  <si>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</si>
  <si>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</si>
  <si>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</si>
  <si>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</si>
  <si>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</si>
  <si>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</si>
  <si>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</si>
  <si>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</si>
  <si>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</si>
  <si>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</si>
  <si>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</si>
  <si>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</si>
  <si>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</si>
  <si>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</si>
  <si>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</si>
  <si>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</si>
  <si>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</si>
  <si>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</si>
  <si>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</si>
  <si>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</si>
  <si>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</si>
  <si>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</si>
  <si>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</si>
  <si>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</si>
  <si>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</si>
  <si>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</si>
  <si>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</si>
  <si>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</si>
  <si>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</si>
  <si>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</si>
  <si>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</si>
  <si>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</si>
  <si>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</si>
  <si>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</si>
  <si>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</si>
  <si>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</si>
  <si>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</si>
  <si>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</si>
  <si>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</si>
  <si>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</si>
  <si>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</si>
  <si>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</si>
  <si>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</si>
  <si>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</si>
  <si>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</si>
  <si>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</si>
  <si>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</si>
  <si>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</si>
  <si>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</si>
  <si>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</si>
  <si>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</si>
  <si>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</si>
  <si>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</si>
  <si>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</si>
  <si>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</si>
  <si>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</si>
  <si>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</si>
  <si>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</si>
  <si>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</si>
  <si>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</si>
  <si>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</si>
  <si>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</si>
  <si>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</si>
  <si>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</si>
  <si>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</si>
  <si>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</si>
  <si>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</si>
  <si>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</si>
  <si>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</si>
  <si>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</si>
  <si>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</si>
  <si>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</si>
  <si>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</si>
  <si>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</si>
  <si>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</si>
  <si>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</si>
  <si>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</si>
  <si>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</si>
  <si>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</si>
  <si>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</si>
  <si>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</si>
  <si>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</si>
  <si>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</si>
  <si>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</si>
  <si>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</si>
  <si>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</si>
  <si>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</si>
  <si>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</si>
  <si>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</si>
  <si>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</si>
  <si>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</si>
  <si>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</si>
  <si>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</si>
  <si>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</si>
  <si>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</si>
  <si>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</si>
  <si>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</si>
  <si>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</si>
  <si>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</si>
  <si>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</si>
  <si>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</si>
  <si>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</si>
  <si>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</si>
  <si>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</si>
  <si>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</si>
  <si>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</si>
  <si>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</si>
  <si>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</si>
  <si>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</si>
  <si>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</si>
  <si>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</si>
  <si>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</si>
  <si>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</si>
  <si>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</si>
  <si>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</si>
  <si>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</si>
  <si>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</si>
  <si>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</si>
  <si>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</si>
  <si>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</si>
  <si>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</si>
  <si>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</si>
  <si>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</si>
  <si>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</si>
  <si>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</si>
  <si>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</si>
  <si>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</si>
  <si>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</si>
  <si>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</si>
  <si>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</si>
  <si>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</si>
  <si>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</si>
  <si>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</si>
  <si>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</si>
  <si>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</si>
  <si>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</si>
  <si>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</si>
  <si>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</si>
  <si>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</si>
  <si>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</si>
  <si>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</si>
  <si>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</si>
  <si>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</si>
  <si>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</si>
  <si>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</si>
  <si>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</si>
  <si>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</si>
  <si>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</si>
  <si>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</si>
  <si>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</si>
  <si>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</si>
  <si>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</si>
  <si>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</si>
  <si>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</si>
  <si>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</si>
  <si>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</si>
  <si>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</si>
  <si>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</si>
  <si>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</si>
  <si>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</si>
  <si>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</si>
  <si>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</si>
  <si>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</si>
  <si>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</si>
  <si>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</si>
  <si>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</si>
  <si>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</si>
  <si>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</si>
  <si>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</si>
  <si>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</si>
  <si>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</si>
  <si>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</si>
  <si>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</si>
  <si>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</si>
  <si>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</si>
  <si>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</si>
  <si>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</si>
  <si>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</si>
  <si>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</si>
  <si>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</si>
  <si>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</si>
  <si>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</si>
  <si>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</si>
  <si>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</si>
  <si>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</si>
  <si>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</si>
  <si>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</si>
  <si>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</si>
  <si>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</si>
  <si>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</si>
  <si>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</si>
  <si>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</si>
  <si>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</si>
  <si>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</si>
  <si>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</si>
  <si>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</si>
  <si>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</si>
  <si>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</si>
  <si>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</si>
  <si>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</si>
  <si>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</si>
  <si>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</si>
  <si>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</si>
  <si>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</si>
  <si>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</si>
  <si>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</si>
  <si>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</si>
  <si>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</si>
  <si>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</si>
  <si>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</si>
  <si>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</si>
  <si>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</si>
  <si>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</si>
  <si>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</si>
  <si>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</si>
  <si>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</si>
  <si>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</si>
  <si>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</si>
  <si>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</si>
  <si>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</si>
  <si>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</si>
  <si>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</si>
  <si>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</si>
  <si>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</si>
  <si>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</si>
  <si>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</si>
  <si>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</si>
  <si>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</si>
  <si>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</si>
  <si>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</si>
  <si>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</si>
  <si>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</si>
  <si>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</si>
  <si>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</si>
  <si>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</si>
  <si>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</si>
  <si>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</si>
  <si>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</si>
  <si>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</si>
  <si>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</si>
  <si>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</si>
  <si>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</si>
  <si>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</si>
  <si>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</si>
  <si>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</si>
  <si>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</si>
  <si>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</si>
  <si>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</si>
  <si>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</si>
  <si>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</si>
  <si>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</si>
  <si>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</si>
  <si>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</si>
  <si>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</si>
  <si>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</si>
  <si>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</si>
  <si>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</si>
  <si>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</si>
  <si>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</si>
  <si>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</si>
  <si>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</si>
  <si>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</si>
  <si>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</si>
  <si>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</si>
  <si>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</si>
  <si>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</si>
  <si>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</si>
  <si>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</si>
  <si>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</si>
  <si>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</si>
  <si>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</si>
  <si>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</si>
  <si>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</si>
  <si>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</si>
  <si>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</si>
  <si>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</si>
  <si>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</si>
  <si>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</si>
  <si>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</si>
  <si>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</si>
  <si>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</si>
  <si>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</si>
  <si>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</si>
  <si>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</si>
  <si>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</si>
  <si>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</si>
  <si>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</si>
  <si>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</si>
  <si>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</si>
  <si>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</si>
  <si>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</si>
  <si>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</si>
  <si>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</si>
  <si>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</si>
  <si>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</si>
  <si>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</si>
  <si>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</si>
  <si>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</si>
  <si>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</si>
  <si>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</si>
  <si>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</si>
  <si>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</si>
  <si>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</si>
  <si>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</si>
  <si>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</si>
  <si>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</si>
  <si>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</si>
  <si>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</si>
  <si>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</si>
  <si>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</si>
  <si>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</si>
  <si>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</si>
  <si>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</si>
  <si>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</si>
  <si>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</si>
  <si>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</si>
  <si>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</si>
  <si>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</si>
  <si>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</si>
  <si>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</si>
  <si>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</si>
  <si>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</si>
  <si>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</si>
  <si>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</si>
  <si>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</si>
  <si>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</si>
  <si>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</si>
  <si>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</si>
  <si>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</si>
  <si>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</si>
  <si>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</si>
  <si>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</si>
  <si>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</si>
  <si>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</si>
  <si>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</si>
  <si>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</si>
  <si>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</si>
  <si>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</si>
  <si>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</si>
  <si>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</si>
  <si>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</si>
  <si>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</si>
  <si>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</si>
  <si>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</si>
  <si>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</si>
  <si>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</si>
  <si>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</si>
  <si>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</si>
  <si>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</si>
  <si>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</si>
  <si>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</si>
  <si>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</si>
  <si>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</si>
  <si>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</si>
  <si>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</si>
  <si>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</si>
  <si>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</si>
  <si>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</si>
  <si>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</si>
  <si>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</si>
  <si>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</si>
  <si>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</si>
  <si>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</si>
  <si>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</si>
  <si>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</si>
  <si>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</si>
  <si>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</si>
  <si>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</si>
  <si>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</si>
  <si>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</si>
  <si>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</si>
  <si>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</si>
  <si>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</si>
  <si>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</si>
  <si>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</si>
  <si>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</si>
  <si>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</si>
  <si>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</si>
  <si>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</si>
  <si>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</si>
  <si>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</si>
  <si>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</si>
  <si>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</si>
  <si>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</si>
  <si>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</si>
  <si>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</si>
  <si>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</si>
  <si>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</si>
  <si>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</si>
  <si>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</si>
  <si>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</si>
  <si>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</si>
  <si>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</si>
  <si>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</si>
  <si>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</si>
  <si>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</si>
  <si>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</si>
  <si>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</si>
  <si>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</si>
  <si>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</si>
  <si>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</si>
  <si>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</si>
  <si>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</si>
  <si>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</si>
  <si>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</si>
  <si>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</si>
  <si>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</si>
  <si>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</si>
  <si>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</si>
  <si>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</si>
  <si>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</si>
  <si>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</si>
  <si>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</si>
  <si>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</si>
  <si>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</si>
  <si>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</si>
  <si>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</si>
  <si>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</si>
  <si>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</si>
  <si>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</si>
  <si>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</si>
  <si>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</si>
  <si>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</si>
  <si>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</si>
  <si>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</si>
  <si>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</si>
  <si>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</si>
  <si>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</si>
  <si>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</si>
  <si>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</si>
  <si>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</si>
  <si>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</si>
  <si>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</si>
  <si>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</si>
  <si>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</si>
  <si>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</si>
  <si>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</si>
  <si>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</si>
  <si>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</si>
  <si>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</si>
  <si>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</si>
  <si>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</si>
  <si>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</si>
  <si>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</si>
  <si>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</si>
  <si>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</si>
  <si>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</si>
  <si>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</si>
  <si>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</si>
  <si>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</si>
  <si>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</si>
  <si>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</si>
  <si>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</si>
  <si>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</si>
  <si>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</si>
  <si>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</si>
  <si>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</si>
  <si>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</si>
  <si>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</si>
  <si>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</si>
  <si>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</si>
  <si>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</si>
  <si>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</si>
  <si>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</si>
  <si>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</si>
  <si>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</si>
  <si>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</si>
  <si>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</si>
  <si>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</si>
  <si>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</si>
  <si>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</si>
  <si>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</si>
  <si>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</si>
  <si>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</si>
  <si>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</si>
  <si>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</si>
  <si>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</si>
  <si>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</si>
  <si>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</si>
  <si>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</si>
  <si>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</si>
  <si>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</si>
  <si>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</si>
  <si>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</si>
  <si>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</si>
  <si>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</si>
  <si>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</si>
  <si>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</si>
  <si>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</si>
  <si>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</si>
  <si>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</si>
  <si>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</si>
  <si>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</si>
  <si>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</si>
  <si>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</si>
  <si>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</si>
  <si>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</si>
  <si>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</si>
  <si>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</si>
  <si>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</si>
  <si>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</si>
  <si>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</si>
  <si>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</si>
  <si>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</si>
  <si>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</si>
  <si>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</si>
  <si>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</si>
  <si>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</si>
  <si>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</si>
  <si>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</si>
  <si>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</si>
  <si>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</si>
  <si>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</si>
  <si>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</si>
  <si>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</si>
  <si>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</si>
  <si>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</si>
  <si>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</si>
  <si>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</si>
  <si>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</si>
  <si>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</si>
  <si>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</si>
  <si>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</si>
  <si>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</si>
  <si>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</si>
  <si>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</si>
  <si>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</si>
  <si>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</si>
  <si>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</si>
  <si>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</si>
  <si>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</si>
  <si>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</si>
  <si>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</si>
  <si>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</si>
  <si>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</si>
  <si>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</si>
  <si>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</si>
  <si>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</si>
  <si>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</si>
  <si>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</si>
  <si>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</si>
  <si>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</si>
  <si>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</si>
  <si>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</si>
  <si>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</si>
  <si>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</si>
  <si>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</si>
  <si>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</si>
  <si>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</si>
  <si>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</si>
  <si>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</si>
  <si>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</si>
  <si>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</si>
  <si>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</si>
  <si>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</si>
  <si>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</si>
  <si>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</si>
  <si>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</si>
  <si>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</si>
  <si>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</si>
  <si>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</si>
  <si>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</si>
  <si>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</si>
  <si>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</si>
  <si>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</si>
  <si>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</si>
  <si>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</si>
  <si>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</si>
  <si>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</si>
  <si>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</si>
  <si>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</si>
  <si>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</si>
  <si>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</si>
  <si>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</si>
  <si>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</si>
  <si>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</si>
  <si>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</si>
  <si>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</si>
  <si>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</si>
  <si>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</si>
  <si>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</si>
  <si>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</si>
  <si>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</si>
  <si>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</si>
  <si>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</si>
  <si>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</si>
  <si>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</si>
  <si>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</si>
  <si>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</si>
  <si>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</si>
  <si>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</si>
  <si>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</si>
  <si>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</si>
  <si>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</si>
  <si>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</si>
  <si>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</si>
  <si>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</si>
  <si>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</si>
  <si>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</si>
  <si>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</si>
  <si>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</si>
  <si>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</si>
  <si>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</si>
  <si>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</si>
  <si>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</si>
  <si>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</si>
  <si>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</si>
  <si>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</si>
  <si>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</si>
  <si>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</si>
  <si>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</si>
  <si>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</si>
  <si>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</si>
  <si>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</si>
  <si>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</si>
  <si>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</si>
  <si>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</si>
  <si>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</si>
  <si>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</si>
  <si>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</si>
  <si>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</si>
  <si>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</si>
  <si>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</si>
  <si>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</si>
  <si>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</si>
  <si>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</si>
  <si>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</si>
  <si>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</si>
  <si>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</si>
  <si>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</si>
  <si>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</si>
  <si>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</si>
  <si>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</si>
  <si>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</si>
  <si>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</si>
  <si>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</si>
  <si>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</si>
  <si>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</si>
  <si>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</si>
  <si>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</si>
  <si>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</si>
  <si>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</si>
  <si>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</si>
  <si>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</si>
  <si>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</si>
  <si>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</si>
  <si>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</si>
  <si>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</si>
  <si>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</si>
  <si>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</si>
  <si>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</si>
  <si>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</si>
  <si>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</si>
  <si>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</si>
  <si>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</si>
  <si>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</si>
  <si>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</si>
  <si>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</si>
  <si>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</si>
  <si>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</si>
  <si>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</si>
  <si>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</si>
  <si>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</si>
  <si>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</si>
  <si>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</si>
  <si>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</si>
  <si>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</si>
  <si>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</si>
  <si>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</si>
  <si>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</si>
  <si>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</si>
  <si>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</si>
  <si>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</si>
  <si>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</si>
  <si>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</si>
  <si>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</si>
  <si>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</si>
  <si>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</si>
  <si>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</si>
  <si>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</si>
  <si>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</si>
  <si>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</si>
  <si>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</si>
  <si>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</si>
  <si>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</si>
  <si>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</si>
  <si>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</si>
  <si>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</si>
  <si>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</si>
  <si>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</si>
  <si>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</si>
  <si>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</si>
  <si>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</si>
  <si>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</si>
  <si>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</si>
  <si>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</si>
  <si>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</si>
  <si>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</si>
  <si>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</si>
  <si>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</si>
  <si>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</si>
  <si>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</si>
  <si>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</si>
  <si>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</si>
  <si>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</si>
  <si>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</si>
  <si>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</si>
  <si>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</si>
  <si>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</si>
  <si>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</si>
  <si>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</si>
  <si>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</si>
  <si>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</si>
  <si>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</si>
  <si>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</si>
  <si>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</si>
  <si>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</si>
  <si>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</si>
  <si>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</si>
  <si>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</si>
  <si>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</si>
  <si>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</si>
  <si>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</si>
  <si>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</si>
  <si>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</si>
  <si>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</si>
  <si>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</si>
  <si>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</si>
  <si>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</si>
  <si>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</si>
  <si>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</si>
  <si>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</si>
  <si>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</si>
  <si>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</si>
  <si>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</si>
  <si>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</si>
  <si>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</si>
  <si>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</si>
  <si>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</si>
  <si>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</si>
  <si>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</si>
  <si>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</si>
  <si>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</si>
  <si>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</si>
  <si>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</si>
  <si>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</si>
  <si>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</si>
  <si>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</si>
  <si>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</si>
  <si>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</si>
  <si>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</si>
  <si>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</si>
  <si>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</si>
  <si>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</si>
  <si>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</si>
  <si>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</si>
  <si>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</si>
  <si>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</si>
  <si>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</si>
  <si>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</si>
  <si>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</si>
  <si>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</si>
  <si>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</si>
  <si>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</si>
  <si>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</si>
  <si>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</si>
  <si>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</si>
  <si>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</si>
  <si>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</si>
  <si>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</si>
  <si>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</si>
  <si>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</si>
  <si>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</si>
  <si>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</si>
  <si>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</si>
  <si>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</si>
  <si>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</si>
  <si>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</si>
  <si>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</si>
  <si>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</si>
  <si>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</si>
  <si>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</si>
  <si>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</si>
  <si>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</si>
  <si>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</si>
  <si>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</si>
  <si>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</si>
  <si>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</si>
  <si>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</si>
  <si>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</si>
  <si>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</si>
  <si>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</si>
  <si>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</si>
  <si>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</si>
  <si>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</si>
  <si>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</si>
  <si>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</si>
  <si>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</si>
  <si>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</si>
  <si>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</si>
  <si>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</si>
  <si>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</si>
  <si>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</si>
  <si>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</si>
  <si>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</si>
  <si>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</si>
  <si>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</si>
  <si>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</si>
  <si>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</si>
  <si>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</si>
  <si>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</si>
  <si>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</si>
  <si>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</si>
  <si>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</si>
  <si>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</si>
  <si>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</si>
  <si>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</si>
  <si>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</si>
  <si>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</si>
  <si>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</si>
  <si>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</si>
  <si>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</si>
  <si>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</si>
  <si>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</si>
  <si>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</si>
  <si>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</si>
  <si>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</si>
  <si>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</si>
  <si>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</si>
  <si>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</si>
  <si>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</si>
  <si>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</si>
  <si>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</si>
  <si>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</si>
  <si>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</si>
  <si>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</si>
  <si>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</si>
  <si>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</si>
  <si>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</si>
  <si>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</si>
  <si>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</si>
  <si>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</si>
  <si>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</si>
  <si>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</si>
  <si>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</si>
  <si>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</si>
  <si>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</si>
  <si>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</si>
  <si>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</si>
  <si>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</si>
  <si>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</si>
  <si>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</si>
  <si>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</si>
  <si>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</si>
  <si>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</si>
  <si>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</si>
  <si>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</si>
  <si>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</si>
  <si>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</si>
  <si>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</si>
  <si>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</si>
  <si>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</si>
  <si>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</si>
  <si>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</si>
  <si>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</si>
  <si>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</si>
  <si>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</si>
  <si>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</si>
  <si>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</si>
  <si>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</si>
  <si>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</si>
  <si>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</si>
  <si>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</si>
  <si>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</si>
  <si>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</si>
  <si>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</si>
  <si>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</si>
  <si>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</si>
  <si>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</si>
  <si>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</si>
  <si>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</si>
  <si>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</si>
  <si>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</si>
  <si>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</si>
  <si>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</si>
  <si>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</si>
  <si>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</si>
  <si>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</si>
  <si>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</si>
  <si>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</si>
  <si>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</si>
  <si>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</si>
  <si>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</si>
  <si>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</si>
  <si>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</si>
  <si>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</si>
  <si>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</si>
  <si>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</si>
  <si>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</si>
  <si>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</si>
  <si>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</si>
  <si>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</si>
  <si>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</si>
  <si>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</si>
  <si>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</si>
  <si>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</si>
  <si>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</si>
  <si>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</si>
  <si>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</si>
  <si>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</si>
  <si>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</si>
  <si>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</si>
  <si>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</si>
  <si>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</si>
  <si>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</si>
  <si>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</si>
  <si>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</si>
  <si>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</si>
  <si>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</si>
  <si>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</si>
  <si>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</si>
  <si>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</si>
  <si>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</si>
  <si>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</si>
  <si>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</si>
  <si>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</si>
  <si>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</si>
  <si>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</si>
  <si>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</si>
  <si>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</si>
  <si>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</si>
  <si>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</si>
  <si>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</si>
  <si>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</si>
  <si>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</si>
  <si>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</si>
  <si>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</si>
  <si>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</si>
  <si>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</si>
  <si>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</si>
  <si>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</si>
  <si>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</si>
  <si>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</si>
  <si>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</si>
  <si>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</si>
  <si>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</si>
  <si>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</si>
  <si>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</si>
  <si>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</si>
  <si>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</si>
  <si>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</si>
  <si>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</si>
  <si>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</si>
  <si>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</si>
  <si>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</si>
  <si>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</si>
  <si>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</si>
  <si>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</si>
  <si>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</si>
  <si>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</si>
  <si>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</si>
  <si>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</si>
  <si>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</si>
  <si>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</si>
  <si>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</si>
  <si>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</si>
  <si>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</si>
  <si>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</si>
  <si>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</si>
  <si>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</si>
  <si>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</si>
  <si>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</si>
  <si>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</si>
  <si>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</si>
  <si>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</si>
  <si>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</si>
  <si>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</si>
  <si>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</si>
  <si>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</si>
  <si>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</si>
  <si>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</si>
  <si>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</si>
  <si>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</si>
  <si>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</si>
  <si>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</si>
  <si>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</si>
  <si>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</si>
  <si>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</si>
  <si>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</si>
  <si>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</si>
  <si>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</si>
  <si>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</si>
  <si>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</si>
  <si>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</si>
  <si>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</si>
  <si>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</si>
  <si>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</si>
  <si>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</si>
  <si>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</si>
  <si>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</si>
  <si>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</si>
  <si>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</si>
  <si>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</si>
  <si>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</si>
  <si>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</si>
  <si>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</si>
  <si>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</si>
  <si>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</si>
  <si>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</si>
  <si>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</si>
  <si>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</si>
  <si>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</si>
  <si>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</si>
  <si>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</si>
  <si>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</si>
  <si>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</si>
  <si>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</si>
  <si>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</si>
  <si>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</si>
  <si>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</si>
  <si>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</si>
  <si>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</si>
  <si>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</si>
  <si>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</si>
  <si>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</si>
  <si>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</si>
  <si>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</si>
  <si>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</si>
  <si>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</si>
  <si>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</si>
  <si>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</si>
  <si>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</si>
  <si>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</si>
  <si>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</si>
  <si>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</si>
  <si>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</si>
  <si>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</si>
  <si>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</si>
  <si>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</si>
  <si>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</si>
  <si>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</si>
  <si>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</si>
  <si>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</si>
  <si>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</si>
  <si>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</si>
  <si>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</si>
  <si>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</si>
  <si>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</si>
  <si>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</si>
  <si>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</si>
  <si>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</si>
  <si>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</si>
  <si>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</si>
  <si>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</si>
  <si>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</si>
  <si>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</si>
  <si>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</si>
  <si>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</si>
  <si>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</si>
  <si>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</si>
  <si>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</si>
  <si>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</si>
  <si>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</si>
  <si>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</si>
  <si>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</si>
  <si>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</si>
  <si>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</si>
  <si>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</si>
  <si>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</si>
  <si>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</si>
  <si>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</si>
  <si>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</si>
  <si>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</si>
  <si>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</si>
  <si>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</si>
  <si>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</si>
  <si>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</si>
  <si>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</si>
  <si>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</si>
  <si>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</si>
  <si>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</si>
  <si>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</si>
  <si>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</si>
  <si>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</si>
  <si>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</si>
  <si>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</si>
  <si>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</si>
  <si>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</si>
  <si>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</si>
  <si>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</si>
  <si>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</si>
  <si>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</si>
  <si>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</si>
  <si>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</si>
  <si>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</si>
  <si>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</si>
  <si>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</si>
  <si>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</si>
  <si>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</si>
  <si>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</si>
  <si>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</si>
  <si>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</si>
  <si>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</si>
  <si>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</si>
  <si>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</si>
  <si>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</si>
  <si>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</si>
  <si>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</si>
  <si>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</si>
  <si>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</si>
  <si>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</si>
  <si>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</si>
  <si>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</si>
  <si>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</si>
  <si>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</si>
  <si>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</si>
  <si>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</si>
  <si>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</si>
  <si>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</si>
  <si>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</si>
  <si>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</si>
  <si>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</si>
  <si>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</si>
  <si>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</si>
  <si>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</si>
  <si>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</si>
  <si>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</si>
  <si>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</si>
  <si>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</si>
  <si>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</si>
  <si>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</si>
  <si>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</si>
  <si>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</si>
  <si>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</si>
  <si>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</si>
  <si>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</si>
  <si>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</si>
  <si>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</si>
  <si>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</si>
  <si>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</si>
  <si>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</si>
  <si>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</si>
  <si>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</si>
  <si>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</si>
  <si>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</si>
  <si>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</si>
  <si>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</si>
  <si>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</si>
  <si>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</si>
  <si>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</si>
  <si>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</si>
  <si>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</si>
  <si>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</si>
  <si>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</si>
  <si>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</si>
  <si>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</si>
  <si>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</si>
  <si>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</si>
  <si>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</si>
  <si>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</si>
  <si>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</si>
  <si>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</si>
  <si>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</si>
  <si>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</si>
  <si>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</si>
  <si>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</si>
  <si>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</si>
  <si>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</si>
  <si>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</si>
  <si>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</si>
  <si>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</si>
  <si>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</si>
  <si>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</si>
  <si>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</si>
  <si>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</si>
  <si>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</si>
  <si>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</si>
  <si>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</si>
  <si>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</si>
  <si>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</si>
  <si>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</si>
  <si>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</si>
  <si>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</si>
  <si>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</si>
  <si>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</si>
  <si>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</si>
  <si>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</si>
  <si>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</si>
  <si>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</si>
  <si>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</si>
  <si>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</si>
  <si>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</si>
  <si>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</si>
  <si>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</si>
  <si>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</si>
  <si>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</si>
  <si>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</si>
  <si>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</si>
  <si>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</si>
  <si>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</si>
  <si>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</si>
  <si>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</si>
  <si>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</si>
  <si>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</si>
  <si>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</si>
  <si>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</si>
  <si>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</si>
  <si>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</si>
  <si>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</si>
  <si>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</si>
  <si>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</si>
  <si>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</si>
  <si>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</si>
  <si>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</si>
  <si>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</si>
  <si>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</si>
  <si>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</si>
  <si>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</si>
  <si>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</si>
  <si>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</si>
  <si>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</si>
  <si>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</si>
  <si>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</si>
  <si>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</si>
  <si>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</si>
  <si>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</si>
  <si>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</si>
  <si>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</si>
  <si>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</si>
  <si>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</si>
  <si>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</si>
  <si>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</si>
  <si>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</si>
  <si>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</si>
  <si>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</si>
  <si>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</si>
  <si>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</si>
  <si>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</si>
  <si>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</si>
  <si>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</si>
  <si>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</si>
  <si>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</si>
  <si>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</si>
  <si>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</si>
  <si>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</si>
  <si>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</si>
  <si>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</si>
  <si>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</si>
  <si>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</si>
  <si>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</si>
  <si>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</si>
  <si>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</si>
  <si>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</si>
  <si>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</si>
  <si>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</si>
  <si>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</si>
  <si>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</si>
  <si>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</si>
  <si>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</si>
  <si>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</si>
  <si>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</si>
  <si>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</si>
  <si>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</si>
  <si>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</si>
  <si>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</si>
  <si>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</si>
  <si>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</si>
  <si>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</si>
  <si>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</si>
  <si>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</si>
  <si>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</si>
  <si>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</si>
  <si>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</si>
  <si>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</si>
  <si>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</si>
  <si>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</si>
  <si>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</si>
  <si>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</si>
  <si>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</si>
  <si>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</si>
  <si>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</si>
  <si>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</si>
  <si>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</si>
  <si>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</si>
  <si>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</si>
  <si>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</si>
  <si>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</si>
  <si>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</si>
  <si>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</si>
  <si>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</si>
  <si>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</si>
  <si>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</si>
  <si>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</si>
  <si>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</si>
  <si>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</si>
  <si>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</si>
  <si>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</si>
  <si>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</si>
  <si>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</si>
  <si>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</si>
  <si>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</si>
  <si>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</si>
  <si>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</si>
  <si>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</si>
  <si>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</si>
  <si>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</si>
  <si>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</si>
  <si>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</si>
  <si>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</si>
  <si>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</si>
  <si>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</si>
  <si>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</si>
  <si>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</si>
  <si>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</si>
  <si>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</si>
  <si>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</si>
  <si>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</si>
  <si>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</si>
  <si>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</si>
  <si>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</si>
  <si>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</si>
  <si>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</si>
  <si>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</si>
  <si>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</si>
  <si>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</si>
  <si>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</si>
  <si>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</si>
  <si>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</si>
  <si>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</si>
  <si>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</si>
  <si>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</si>
  <si>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</si>
  <si>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</si>
  <si>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</si>
  <si>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</si>
  <si>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</si>
  <si>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</si>
  <si>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</si>
  <si>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</si>
  <si>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</si>
  <si>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</si>
  <si>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</si>
  <si>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</si>
  <si>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</si>
  <si>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</si>
  <si>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</si>
  <si>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</si>
  <si>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</si>
  <si>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</si>
  <si>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</si>
  <si>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</si>
  <si>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</si>
  <si>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</si>
  <si>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</si>
  <si>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</si>
  <si>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</si>
  <si>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</si>
  <si>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</si>
  <si>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</si>
  <si>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</si>
  <si>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</si>
  <si>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</si>
  <si>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</si>
  <si>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</si>
  <si>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</si>
  <si>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</si>
  <si>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</si>
  <si>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</si>
  <si>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</si>
  <si>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</si>
  <si>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</si>
  <si>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</si>
  <si>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</si>
  <si>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</si>
  <si>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</si>
  <si>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</si>
  <si>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</si>
  <si>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</si>
  <si>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</si>
  <si>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</si>
  <si>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</si>
  <si>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</si>
  <si>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</si>
  <si>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</si>
  <si>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</si>
  <si>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</si>
  <si>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</si>
  <si>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</si>
  <si>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</si>
  <si>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</si>
  <si>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</si>
  <si>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</si>
  <si>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</si>
  <si>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</si>
  <si>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</si>
  <si>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</si>
  <si>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</si>
  <si>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</si>
  <si>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</si>
  <si>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</si>
  <si>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</si>
  <si>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</si>
  <si>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</si>
  <si>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</si>
  <si>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</si>
  <si>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</si>
  <si>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</si>
  <si>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</si>
  <si>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</si>
  <si>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</si>
  <si>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</si>
  <si>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</si>
  <si>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</si>
  <si>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</si>
  <si>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</si>
  <si>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</si>
  <si>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</si>
  <si>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</si>
  <si>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</si>
  <si>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</si>
  <si>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</si>
  <si>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</si>
  <si>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</si>
  <si>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</si>
  <si>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</si>
  <si>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</si>
  <si>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</si>
  <si>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</si>
  <si>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</si>
  <si>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</si>
  <si>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</si>
  <si>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</si>
  <si>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</si>
  <si>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</si>
  <si>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</si>
  <si>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</si>
  <si>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</si>
  <si>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</si>
  <si>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</si>
  <si>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</si>
  <si>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</si>
  <si>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</si>
  <si>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</si>
  <si>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</si>
  <si>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</si>
  <si>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</si>
  <si>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</si>
  <si>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</si>
  <si>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</si>
  <si>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</si>
  <si>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</si>
  <si>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</si>
  <si>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</si>
  <si>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</si>
  <si>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</si>
  <si>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</si>
  <si>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</si>
  <si>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</si>
  <si>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</si>
  <si>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</si>
  <si>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</si>
  <si>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</si>
  <si>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</si>
  <si>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</si>
  <si>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</si>
  <si>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</si>
  <si>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</si>
  <si>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</si>
  <si>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</si>
  <si>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</si>
  <si>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</si>
  <si>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</si>
  <si>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</si>
  <si>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</si>
  <si>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</si>
  <si>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</si>
  <si>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</si>
  <si>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</si>
  <si>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</si>
  <si>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</si>
  <si>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</si>
  <si>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</si>
  <si>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</si>
  <si>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</si>
  <si>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</si>
  <si>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</si>
  <si>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</si>
  <si>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</si>
  <si>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</si>
  <si>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</si>
  <si>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</si>
  <si>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</si>
  <si>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</si>
  <si>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</si>
  <si>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</si>
  <si>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</si>
  <si>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</si>
  <si>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</si>
  <si>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</si>
  <si>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</si>
  <si>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</si>
  <si>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</si>
  <si>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</si>
  <si>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</si>
  <si>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</si>
  <si>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</si>
  <si>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</si>
  <si>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</si>
  <si>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</si>
  <si>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</si>
  <si>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</si>
  <si>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</si>
  <si>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</si>
  <si>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</si>
  <si>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</si>
  <si>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</si>
  <si>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</si>
  <si>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</si>
  <si>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</si>
  <si>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</si>
  <si>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</si>
  <si>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</si>
  <si>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</si>
  <si>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</si>
  <si>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</si>
  <si>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</si>
  <si>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</si>
  <si>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</si>
  <si>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</si>
  <si>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</si>
  <si>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</si>
  <si>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</si>
  <si>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</si>
  <si>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</si>
  <si>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</si>
  <si>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</si>
  <si>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</si>
  <si>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</si>
  <si>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</si>
  <si>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</si>
  <si>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</si>
  <si>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</si>
  <si>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</si>
  <si>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</si>
  <si>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</si>
  <si>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</si>
  <si>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</si>
  <si>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</si>
  <si>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</si>
  <si>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</si>
  <si>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</si>
  <si>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</si>
  <si>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</si>
  <si>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</si>
  <si>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</si>
  <si>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</si>
  <si>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</si>
  <si>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</si>
  <si>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</si>
  <si>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</si>
  <si>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</si>
  <si>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</si>
  <si>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</si>
  <si>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</si>
  <si>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</si>
  <si>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</si>
  <si>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</si>
  <si>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</si>
  <si>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</si>
  <si>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</si>
  <si>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</si>
  <si>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</si>
  <si>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</si>
  <si>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</si>
  <si>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</si>
  <si>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</si>
  <si>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</si>
  <si>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</si>
  <si>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</si>
  <si>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</si>
  <si>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</si>
  <si>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</si>
  <si>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</si>
  <si>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</si>
  <si>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</si>
  <si>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</si>
  <si>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</si>
  <si>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</si>
  <si>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</si>
  <si>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</si>
  <si>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</si>
  <si>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</si>
  <si>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</si>
  <si>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</si>
  <si>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</si>
  <si>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</si>
  <si>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</si>
  <si>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</si>
  <si>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</si>
  <si>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</si>
  <si>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</si>
  <si>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</si>
  <si>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</si>
  <si>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</si>
  <si>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</si>
  <si>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</si>
  <si>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</si>
  <si>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</si>
  <si>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</si>
  <si>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</si>
  <si>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</si>
  <si>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</si>
  <si>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</si>
  <si>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</si>
  <si>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</si>
  <si>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</si>
  <si>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</si>
  <si>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</si>
  <si>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</si>
  <si>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</si>
  <si>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</si>
  <si>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</si>
  <si>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</si>
  <si>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</si>
  <si>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</si>
  <si>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</si>
  <si>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</si>
  <si>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</si>
  <si>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</si>
  <si>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</si>
  <si>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</si>
  <si>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</si>
  <si>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</si>
  <si>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</si>
  <si>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</si>
  <si>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</si>
  <si>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</si>
  <si>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</si>
  <si>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</si>
  <si>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</si>
  <si>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</si>
  <si>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</si>
  <si>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</si>
  <si>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</si>
  <si>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</si>
  <si>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</si>
  <si>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</si>
  <si>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</si>
  <si>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</si>
  <si>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</si>
  <si>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</si>
  <si>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</si>
  <si>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</si>
  <si>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</si>
  <si>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</si>
  <si>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</si>
  <si>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</si>
  <si>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</si>
  <si>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</si>
  <si>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</si>
  <si>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</si>
  <si>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</si>
  <si>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</si>
  <si>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</si>
  <si>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</si>
  <si>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</si>
  <si>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</si>
  <si>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</si>
  <si>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</si>
  <si>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</si>
  <si>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</si>
  <si>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</si>
  <si>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</si>
  <si>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</si>
  <si>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</si>
  <si>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</si>
  <si>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</si>
  <si>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</si>
  <si>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</si>
  <si>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</si>
  <si>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</si>
  <si>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</si>
  <si>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</si>
  <si>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</si>
  <si>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</si>
  <si>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</si>
  <si>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</si>
  <si>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</si>
  <si>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</si>
  <si>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</si>
  <si>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</si>
  <si>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</si>
  <si>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</si>
  <si>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</si>
  <si>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</si>
  <si>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</si>
  <si>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</si>
  <si>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</si>
  <si>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</si>
  <si>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</si>
  <si>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</si>
  <si>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</si>
  <si>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</si>
  <si>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</si>
  <si>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</si>
  <si>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</si>
  <si>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</si>
  <si>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</si>
  <si>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</si>
  <si>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</si>
  <si>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</si>
  <si>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</si>
  <si>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</si>
  <si>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</si>
  <si>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</si>
  <si>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</si>
  <si>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</si>
  <si>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</si>
  <si>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</si>
  <si>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</si>
  <si>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</si>
  <si>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</si>
  <si>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</si>
  <si>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</si>
  <si>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</si>
  <si>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</si>
  <si>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</si>
  <si>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</si>
  <si>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</si>
  <si>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</si>
  <si>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</si>
  <si>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</si>
  <si>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</si>
  <si>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</si>
  <si>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</si>
  <si>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</si>
  <si>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</si>
  <si>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</si>
  <si>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</si>
  <si>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</si>
  <si>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</si>
  <si>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</si>
  <si>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</si>
  <si>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</si>
  <si>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</si>
  <si>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</si>
  <si>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</si>
  <si>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</si>
  <si>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</si>
  <si>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</si>
  <si>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</si>
  <si>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</si>
  <si>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</si>
  <si>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</si>
  <si>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</si>
  <si>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</si>
  <si>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</si>
  <si>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</si>
  <si>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</si>
  <si>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</si>
  <si>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</si>
  <si>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</si>
  <si>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</si>
  <si>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</si>
  <si>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</si>
  <si>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</si>
  <si>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</si>
  <si>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</si>
  <si>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</si>
  <si>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</si>
  <si>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</si>
  <si>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</si>
  <si>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</si>
  <si>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</si>
  <si>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</si>
  <si>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</si>
  <si>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</si>
  <si>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</si>
  <si>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</si>
  <si>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</si>
  <si>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</si>
  <si>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</si>
  <si>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</si>
  <si>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</si>
  <si>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</si>
  <si>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</si>
  <si>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</si>
  <si>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</si>
  <si>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</si>
  <si>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</si>
  <si>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</si>
  <si>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</si>
  <si>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</si>
  <si>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</si>
  <si>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</si>
  <si>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</si>
  <si>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</si>
  <si>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</si>
  <si>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</si>
  <si>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</si>
  <si>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</si>
  <si>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</si>
  <si>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</si>
  <si>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</si>
  <si>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</si>
  <si>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</si>
  <si>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</si>
  <si>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</si>
  <si>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</si>
  <si>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</si>
  <si>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</si>
  <si>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</si>
  <si>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</si>
  <si>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</si>
  <si>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</si>
  <si>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</si>
  <si>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</si>
  <si>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</si>
  <si>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</si>
  <si>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</si>
  <si>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</si>
  <si>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</si>
  <si>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</si>
  <si>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</si>
  <si>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</si>
  <si>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</si>
  <si>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</si>
  <si>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</si>
  <si>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</si>
  <si>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</si>
  <si>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</si>
  <si>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</si>
  <si>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</si>
  <si>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</si>
  <si>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</si>
  <si>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</si>
  <si>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</si>
  <si>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</si>
  <si>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</si>
  <si>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</si>
  <si>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</si>
  <si>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</si>
  <si>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</si>
  <si>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</si>
  <si>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</si>
  <si>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</si>
  <si>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</si>
  <si>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</si>
  <si>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</si>
  <si>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</si>
  <si>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</si>
  <si>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</si>
  <si>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</si>
  <si>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</si>
  <si>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</si>
  <si>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</si>
  <si>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</si>
  <si>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</si>
  <si>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</si>
  <si>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</si>
  <si>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</si>
  <si>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</si>
  <si>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</si>
  <si>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</si>
  <si>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</si>
  <si>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</si>
  <si>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</si>
  <si>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</si>
  <si>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</si>
  <si>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</si>
  <si>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</si>
  <si>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</si>
  <si>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</si>
  <si>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</si>
  <si>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</si>
  <si>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</si>
  <si>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</si>
  <si>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</si>
  <si>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</si>
  <si>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</si>
  <si>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</si>
  <si>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</si>
  <si>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</si>
  <si>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</si>
  <si>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</si>
  <si>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</si>
  <si>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</si>
  <si>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</si>
  <si>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</si>
  <si>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</si>
  <si>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</si>
  <si>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</si>
  <si>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</si>
  <si>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</si>
  <si>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</si>
  <si>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</si>
  <si>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</si>
  <si>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</si>
  <si>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</si>
  <si>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</si>
  <si>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</si>
  <si>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</si>
  <si>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</si>
  <si>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</si>
  <si>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</si>
  <si>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</si>
  <si>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</si>
  <si>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</si>
  <si>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</si>
  <si>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</si>
  <si>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</si>
  <si>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</si>
  <si>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</si>
  <si>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</si>
  <si>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</si>
  <si>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</si>
  <si>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</si>
  <si>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</si>
  <si>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</si>
  <si>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</si>
  <si>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</si>
  <si>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</si>
  <si>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</si>
  <si>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</si>
  <si>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</si>
  <si>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</si>
  <si>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</si>
  <si>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</si>
  <si>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</si>
  <si>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</si>
  <si>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</si>
  <si>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</si>
  <si>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</si>
  <si>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</si>
  <si>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</si>
  <si>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</si>
  <si>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</si>
  <si>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</si>
  <si>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</si>
  <si>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</si>
  <si>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</si>
  <si>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</si>
  <si>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</si>
  <si>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</si>
  <si>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</si>
  <si>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</si>
  <si>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</si>
  <si>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</si>
  <si>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</si>
  <si>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</si>
  <si>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</si>
  <si>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</si>
  <si>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</si>
  <si>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</si>
  <si>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</si>
  <si>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</si>
  <si>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</si>
  <si>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</si>
  <si>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</si>
  <si>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</si>
  <si>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</si>
  <si>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</si>
  <si>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</si>
  <si>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</si>
  <si>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</si>
  <si>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</si>
  <si>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</si>
  <si>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</si>
  <si>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</si>
  <si>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</si>
  <si>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</si>
  <si>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</si>
  <si>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</si>
  <si>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</si>
  <si>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</si>
  <si>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</si>
  <si>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</si>
  <si>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</si>
  <si>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</si>
  <si>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</si>
  <si>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</si>
  <si>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</si>
  <si>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</si>
  <si>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</si>
  <si>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</si>
  <si>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</si>
  <si>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</si>
  <si>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</si>
  <si>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</si>
  <si>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</si>
  <si>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</si>
  <si>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</si>
  <si>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</si>
  <si>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</si>
  <si>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</si>
  <si>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</si>
  <si>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</si>
  <si>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</si>
  <si>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</si>
  <si>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</si>
  <si>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</si>
  <si>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</si>
  <si>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</si>
  <si>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</si>
  <si>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</si>
  <si>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</si>
  <si>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</si>
  <si>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</si>
  <si>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</si>
  <si>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</si>
  <si>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</si>
  <si>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</si>
  <si>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</si>
  <si>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</si>
  <si>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</si>
  <si>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</si>
  <si>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</si>
  <si>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</si>
  <si>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</si>
  <si>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</si>
  <si>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</si>
  <si>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</si>
  <si>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</si>
  <si>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</si>
  <si>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</si>
  <si>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</si>
  <si>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</si>
  <si>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</si>
  <si>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</si>
  <si>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</si>
  <si>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</si>
  <si>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</si>
  <si>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</si>
  <si>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</si>
  <si>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</si>
  <si>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</si>
  <si>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</si>
  <si>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</si>
  <si>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</si>
  <si>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</si>
  <si>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</si>
  <si>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</si>
  <si>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</si>
  <si>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</si>
  <si>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</si>
  <si>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</si>
  <si>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</si>
  <si>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</si>
  <si>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</si>
  <si>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</si>
  <si>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</si>
  <si>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</si>
  <si>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</si>
  <si>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</si>
  <si>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</si>
  <si>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</si>
  <si>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</si>
  <si>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</si>
  <si>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</si>
  <si>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</si>
  <si>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</si>
  <si>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</si>
  <si>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</si>
  <si>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</si>
  <si>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</si>
  <si>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</si>
  <si>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</si>
  <si>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</si>
  <si>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</si>
  <si>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</si>
  <si>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</si>
  <si>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</si>
  <si>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</si>
  <si>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</si>
  <si>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</si>
  <si>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</si>
  <si>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</si>
  <si>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</si>
  <si>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</si>
  <si>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</si>
  <si>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</si>
  <si>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</si>
  <si>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</si>
  <si>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</si>
  <si>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</si>
  <si>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</si>
  <si>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</si>
  <si>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</si>
  <si>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</si>
  <si>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</si>
  <si>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</si>
  <si>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</si>
  <si>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</si>
  <si>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</si>
  <si>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</si>
  <si>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</si>
  <si>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</si>
  <si>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</si>
  <si>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</si>
  <si>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</si>
  <si>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</si>
  <si>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</si>
  <si>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</si>
  <si>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</si>
  <si>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</si>
  <si>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</si>
  <si>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</si>
  <si>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</si>
  <si>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</si>
  <si>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</si>
  <si>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</si>
  <si>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</si>
  <si>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</si>
  <si>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</si>
  <si>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</si>
  <si>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</si>
  <si>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</si>
  <si>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</si>
  <si>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</si>
  <si>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</si>
  <si>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</si>
  <si>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</si>
  <si>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</si>
  <si>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</si>
  <si>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</si>
  <si>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</si>
  <si>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</si>
  <si>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</si>
  <si>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</si>
  <si>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</si>
  <si>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</si>
  <si>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</si>
  <si>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</si>
  <si>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</si>
  <si>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</si>
  <si>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</si>
  <si>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</si>
  <si>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</si>
  <si>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</si>
  <si>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</si>
  <si>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</si>
  <si>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</si>
  <si>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</si>
  <si>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</si>
  <si>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</si>
  <si>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</si>
  <si>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</si>
  <si>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</si>
  <si>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</si>
  <si>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</si>
  <si>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</si>
  <si>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</si>
  <si>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</si>
  <si>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</si>
  <si>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</si>
  <si>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</si>
  <si>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</si>
  <si>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</si>
  <si>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</si>
  <si>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</si>
  <si>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</si>
  <si>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</si>
  <si>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</si>
  <si>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</si>
  <si>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</si>
  <si>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</si>
  <si>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</si>
  <si>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</si>
  <si>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</si>
  <si>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</si>
  <si>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</si>
  <si>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</si>
  <si>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</si>
  <si>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</si>
  <si>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</si>
  <si>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</si>
  <si>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</si>
  <si>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</si>
  <si>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</si>
  <si>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</si>
  <si>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</si>
  <si>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</si>
  <si>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</si>
  <si>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</si>
  <si>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</si>
  <si>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</si>
  <si>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</si>
  <si>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</si>
  <si>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</si>
  <si>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</si>
  <si>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</si>
  <si>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</si>
  <si>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</si>
  <si>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</si>
  <si>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</si>
  <si>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</si>
  <si>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</si>
  <si>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</si>
  <si>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</si>
  <si>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</si>
  <si>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</si>
  <si>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</si>
  <si>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</si>
  <si>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</si>
  <si>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</si>
  <si>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</si>
  <si>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</si>
  <si>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</si>
  <si>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</si>
  <si>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</si>
  <si>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</si>
  <si>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</si>
  <si>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</si>
  <si>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</si>
  <si>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</si>
  <si>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</si>
  <si>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</si>
  <si>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</si>
  <si>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</si>
  <si>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</si>
  <si>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</si>
  <si>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</si>
  <si>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</si>
  <si>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</si>
  <si>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</si>
  <si>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</si>
  <si>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</si>
  <si>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</si>
  <si>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</si>
  <si>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</si>
  <si>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</si>
  <si>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</si>
  <si>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</si>
  <si>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</si>
  <si>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</si>
  <si>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</si>
  <si>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</si>
  <si>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</si>
  <si>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</si>
  <si>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</si>
  <si>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</si>
  <si>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</si>
  <si>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</si>
  <si>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</si>
  <si>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</si>
  <si>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</si>
  <si>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</si>
  <si>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</si>
  <si>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</si>
  <si>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</si>
  <si>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</si>
  <si>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</si>
  <si>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</si>
  <si>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</si>
  <si>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</si>
  <si>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</si>
  <si>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</si>
  <si>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</si>
  <si>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</si>
  <si>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</si>
  <si>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</si>
  <si>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</si>
  <si>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</si>
  <si>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</si>
  <si>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</si>
  <si>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</si>
  <si>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</si>
  <si>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</si>
  <si>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</si>
  <si>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</si>
  <si>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</si>
  <si>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</si>
  <si>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</si>
  <si>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</si>
  <si>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</si>
  <si>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</si>
  <si>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</si>
  <si>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</si>
  <si>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</si>
  <si>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</si>
  <si>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</si>
  <si>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</si>
  <si>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</si>
  <si>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</si>
  <si>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</si>
  <si>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</si>
  <si>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</si>
  <si>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</si>
  <si>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</si>
  <si>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</si>
  <si>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</si>
  <si>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</si>
  <si>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</si>
  <si>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</si>
  <si>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</si>
  <si>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</si>
  <si>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</si>
  <si>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</si>
  <si>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</si>
  <si>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</si>
  <si>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</si>
  <si>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</si>
  <si>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</si>
  <si>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</si>
  <si>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</si>
  <si>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</si>
  <si>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</si>
  <si>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</si>
  <si>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</si>
  <si>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</si>
  <si>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</si>
  <si>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</si>
  <si>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</si>
  <si>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</si>
  <si>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</si>
  <si>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</si>
  <si>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</si>
  <si>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</si>
  <si>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</si>
  <si>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</si>
  <si>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</si>
  <si>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</si>
  <si>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</si>
  <si>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</si>
  <si>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</si>
  <si>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</si>
  <si>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</si>
  <si>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</si>
  <si>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</si>
  <si>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</si>
  <si>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</si>
  <si>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</si>
  <si>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</si>
  <si>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</si>
  <si>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</si>
  <si>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</si>
  <si>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</si>
  <si>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</si>
  <si>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</si>
  <si>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</si>
  <si>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</si>
  <si>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</si>
  <si>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</si>
  <si>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</si>
  <si>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</si>
  <si>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</si>
  <si>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</si>
  <si>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</si>
  <si>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</si>
  <si>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</si>
  <si>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</si>
  <si>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</si>
  <si>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</si>
  <si>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</si>
  <si>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</si>
  <si>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</si>
  <si>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</si>
  <si>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</si>
  <si>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</si>
  <si>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</si>
  <si>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</si>
  <si>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</si>
  <si>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</si>
  <si>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</si>
  <si>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</si>
  <si>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</si>
  <si>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</si>
  <si>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</si>
  <si>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</si>
  <si>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</si>
  <si>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</si>
  <si>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</si>
  <si>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</si>
  <si>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</si>
  <si>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</si>
  <si>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</si>
  <si>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</si>
  <si>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</si>
  <si>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</si>
  <si>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</si>
  <si>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</si>
  <si>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</si>
  <si>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</si>
  <si>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</si>
  <si>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</si>
  <si>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</si>
  <si>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</si>
  <si>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</si>
  <si>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</si>
  <si>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</si>
  <si>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</si>
  <si>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</si>
  <si>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</si>
  <si>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</si>
  <si>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</si>
  <si>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</si>
  <si>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</si>
  <si>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</si>
  <si>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</si>
  <si>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</si>
  <si>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</si>
  <si>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</si>
  <si>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</si>
  <si>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</si>
  <si>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</si>
  <si>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</si>
  <si>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</si>
  <si>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</si>
  <si>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</si>
  <si>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</si>
  <si>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</si>
  <si>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</si>
  <si>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</si>
  <si>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</si>
  <si>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</si>
  <si>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</si>
  <si>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</si>
  <si>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</si>
  <si>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</si>
  <si>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</si>
  <si>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</si>
  <si>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</si>
  <si>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</si>
  <si>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</si>
  <si>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</si>
  <si>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</si>
  <si>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</si>
  <si>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</si>
  <si>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</si>
  <si>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</si>
  <si>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</si>
  <si>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</si>
  <si>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</si>
  <si>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</si>
  <si>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</si>
  <si>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</si>
  <si>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</si>
  <si>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</si>
  <si>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</si>
  <si>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</si>
  <si>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</si>
  <si>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</si>
  <si>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</si>
  <si>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</si>
  <si>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</si>
  <si>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</si>
  <si>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</si>
  <si>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</si>
  <si>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</si>
  <si>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</si>
  <si>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</si>
  <si>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</si>
  <si>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</si>
  <si>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</si>
  <si>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</si>
  <si>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</si>
  <si>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</si>
  <si>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</si>
  <si>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</si>
  <si>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</si>
  <si>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</si>
  <si>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</si>
  <si>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</si>
  <si>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</si>
  <si>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</si>
  <si>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</si>
  <si>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</si>
  <si>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</si>
  <si>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</si>
  <si>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</si>
  <si>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</si>
  <si>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</si>
  <si>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</si>
  <si>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</si>
  <si>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</si>
  <si>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</si>
  <si>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</si>
  <si>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</si>
  <si>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</si>
  <si>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</si>
  <si>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</si>
  <si>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</si>
  <si>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</si>
  <si>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</si>
  <si>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</si>
  <si>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</si>
  <si>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</si>
  <si>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</si>
  <si>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</si>
  <si>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</si>
  <si>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</si>
  <si>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</si>
  <si>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</si>
  <si>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</si>
  <si>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</si>
  <si>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</si>
  <si>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</si>
  <si>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</si>
  <si>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</si>
  <si>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</si>
  <si>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</si>
  <si>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</si>
  <si>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</si>
  <si>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</si>
  <si>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</si>
  <si>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</si>
  <si>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</si>
  <si>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</si>
  <si>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</si>
  <si>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</si>
  <si>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</si>
  <si>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</si>
  <si>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</si>
  <si>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</si>
  <si>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</si>
  <si>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</si>
  <si>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</si>
  <si>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</si>
  <si>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</si>
  <si>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</si>
  <si>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</si>
  <si>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</si>
  <si>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</si>
  <si>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</si>
  <si>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</si>
  <si>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</si>
  <si>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</si>
  <si>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</si>
  <si>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</si>
  <si>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</si>
  <si>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</si>
  <si>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</si>
  <si>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</si>
  <si>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</si>
  <si>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</si>
  <si>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</si>
  <si>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</si>
  <si>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</si>
  <si>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</si>
  <si>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</si>
  <si>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</si>
  <si>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</si>
  <si>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</si>
  <si>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</si>
  <si>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</si>
  <si>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</si>
  <si>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</si>
  <si>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</si>
  <si>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</si>
  <si>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</si>
  <si>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</si>
  <si>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</si>
  <si>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</si>
  <si>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</si>
  <si>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</si>
  <si>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</si>
  <si>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</si>
  <si>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</si>
  <si>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</si>
  <si>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</si>
  <si>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</si>
  <si>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</si>
  <si>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</si>
  <si>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</si>
  <si>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</si>
  <si>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</si>
  <si>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</si>
  <si>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</si>
  <si>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</si>
  <si>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</si>
  <si>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</si>
  <si>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</si>
  <si>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</si>
  <si>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</si>
  <si>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</si>
  <si>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</si>
  <si>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</si>
  <si>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</si>
  <si>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</si>
  <si>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</si>
  <si>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</si>
  <si>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</si>
  <si>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</si>
  <si>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</si>
  <si>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</si>
  <si>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</si>
  <si>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</si>
  <si>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</si>
  <si>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</si>
  <si>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</si>
  <si>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</si>
  <si>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</si>
  <si>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</si>
  <si>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</si>
  <si>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</si>
  <si>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</si>
  <si>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</si>
  <si>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</si>
  <si>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</si>
  <si>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</si>
  <si>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</si>
  <si>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</si>
  <si>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</si>
  <si>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</si>
  <si>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</si>
  <si>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</si>
  <si>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</si>
  <si>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</si>
  <si>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</si>
  <si>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</si>
  <si>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</si>
  <si>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</si>
  <si>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</si>
  <si>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</si>
  <si>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</si>
  <si>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</si>
  <si>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</si>
  <si>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</si>
  <si>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</si>
  <si>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</si>
  <si>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</si>
  <si>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</si>
  <si>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</si>
  <si>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</si>
  <si>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</si>
  <si>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</si>
  <si>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</si>
  <si>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</si>
  <si>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</si>
  <si>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</si>
  <si>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</si>
  <si>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</si>
  <si>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</si>
  <si>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</si>
  <si>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</si>
  <si>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</si>
  <si>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</si>
  <si>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</si>
  <si>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</si>
  <si>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</si>
  <si>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</si>
  <si>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</si>
  <si>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</si>
  <si>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</si>
  <si>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</si>
  <si>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</si>
  <si>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</si>
  <si>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</si>
  <si>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</si>
  <si>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</si>
  <si>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</si>
  <si>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</si>
  <si>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</si>
  <si>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</si>
  <si>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</si>
  <si>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</si>
  <si>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</si>
  <si>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</si>
  <si>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</si>
  <si>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</si>
  <si>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</si>
  <si>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</si>
  <si>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</si>
  <si>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</si>
  <si>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</si>
  <si>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</si>
  <si>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</si>
  <si>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</si>
  <si>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</si>
  <si>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</si>
  <si>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</si>
  <si>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</si>
  <si>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</si>
  <si>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</si>
  <si>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</si>
  <si>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</si>
  <si>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</si>
  <si>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</si>
  <si>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</si>
  <si>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</si>
  <si>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</si>
  <si>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</si>
  <si>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</si>
  <si>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</si>
  <si>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</si>
  <si>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</si>
  <si>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</si>
  <si>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</si>
  <si>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</si>
  <si>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</si>
  <si>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</si>
  <si>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</si>
  <si>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</si>
  <si>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</si>
  <si>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</si>
  <si>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</si>
  <si>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</si>
  <si>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</si>
  <si>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</si>
  <si>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</si>
  <si>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</si>
  <si>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</si>
  <si>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</si>
  <si>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</si>
  <si>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</si>
  <si>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</si>
  <si>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</si>
  <si>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</si>
  <si>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</si>
  <si>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</si>
  <si>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</si>
  <si>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</si>
  <si>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</si>
  <si>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</si>
  <si>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</si>
  <si>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</si>
  <si>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</si>
  <si>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</si>
  <si>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</si>
  <si>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</si>
  <si>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</si>
  <si>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</si>
  <si>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</si>
  <si>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</si>
  <si>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</si>
  <si>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</si>
  <si>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</si>
  <si>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</si>
  <si>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</si>
  <si>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</si>
  <si>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</si>
  <si>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</si>
  <si>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</si>
  <si>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</si>
  <si>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</si>
  <si>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</si>
  <si>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</si>
  <si>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</si>
  <si>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</si>
  <si>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</si>
  <si>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</si>
  <si>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</si>
  <si>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</si>
  <si>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</si>
  <si>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</si>
  <si>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</si>
  <si>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</si>
  <si>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</si>
  <si>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</si>
  <si>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</si>
  <si>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</si>
  <si>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</si>
  <si>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</si>
  <si>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</si>
  <si>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</si>
  <si>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</si>
  <si>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</si>
  <si>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</si>
  <si>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</si>
  <si>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</si>
  <si>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</si>
  <si>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</si>
  <si>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</si>
  <si>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</si>
  <si>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</si>
  <si>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</si>
  <si>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</si>
  <si>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</si>
  <si>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</si>
  <si>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</si>
  <si>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</si>
  <si>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</si>
  <si>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</si>
  <si>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</si>
  <si>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</si>
  <si>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</si>
  <si>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</si>
  <si>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</si>
  <si>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</si>
  <si>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</si>
  <si>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</si>
  <si>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</si>
  <si>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</si>
  <si>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</si>
  <si>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</si>
  <si>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</si>
  <si>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</si>
  <si>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</si>
  <si>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</si>
  <si>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</si>
  <si>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</si>
  <si>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</si>
  <si>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</si>
  <si>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</si>
  <si>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</si>
  <si>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</si>
  <si>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</si>
  <si>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</si>
  <si>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</si>
  <si>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</si>
  <si>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</si>
  <si>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</si>
  <si>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</si>
  <si>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</si>
  <si>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</si>
  <si>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</si>
  <si>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</si>
  <si>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</si>
  <si>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</si>
  <si>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</si>
  <si>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</si>
  <si>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</si>
  <si>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</si>
  <si>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</si>
  <si>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</si>
  <si>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</si>
  <si>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</si>
  <si>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</si>
  <si>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</si>
  <si>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</si>
  <si>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</si>
  <si>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</si>
  <si>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</si>
  <si>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</si>
  <si>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</si>
  <si>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</si>
  <si>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</si>
  <si>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</si>
  <si>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</si>
  <si>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</si>
  <si>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</si>
  <si>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</si>
  <si>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</si>
  <si>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</si>
  <si>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</si>
  <si>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</si>
  <si>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</si>
  <si>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</si>
  <si>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</si>
  <si>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</si>
  <si>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</si>
  <si>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</si>
  <si>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</si>
  <si>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</si>
  <si>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</si>
  <si>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</si>
  <si>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</si>
  <si>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</si>
  <si>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</si>
  <si>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</si>
  <si>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</si>
  <si>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</si>
  <si>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</si>
  <si>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</si>
  <si>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</si>
  <si>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</si>
  <si>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</si>
  <si>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</si>
  <si>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</si>
  <si>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</si>
  <si>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</si>
  <si>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</si>
  <si>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</si>
  <si>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</si>
  <si>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</si>
  <si>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</si>
  <si>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</si>
  <si>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</si>
  <si>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</si>
  <si>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</si>
  <si>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</si>
  <si>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</si>
  <si>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</si>
  <si>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</si>
  <si>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</si>
  <si>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</si>
  <si>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</si>
  <si>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</si>
  <si>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</si>
  <si>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</si>
  <si>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</si>
  <si>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</si>
  <si>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</si>
  <si>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</si>
  <si>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</si>
  <si>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</si>
  <si>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</si>
  <si>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</si>
  <si>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</si>
  <si>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</si>
  <si>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</si>
  <si>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</si>
  <si>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</si>
  <si>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</si>
  <si>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</si>
  <si>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</si>
  <si>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</si>
  <si>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</si>
  <si>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</si>
  <si>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</si>
  <si>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</si>
  <si>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</si>
  <si>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</si>
  <si>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</si>
  <si>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</si>
  <si>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</si>
  <si>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</si>
  <si>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</si>
  <si>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</si>
  <si>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</si>
  <si>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</si>
  <si>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</si>
  <si>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</si>
  <si>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</si>
  <si>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</si>
  <si>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</si>
  <si>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</si>
  <si>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</si>
  <si>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</si>
  <si>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</si>
  <si>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</si>
  <si>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</si>
  <si>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</si>
  <si>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</si>
  <si>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</si>
  <si>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</si>
  <si>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</si>
  <si>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</si>
  <si>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</si>
  <si>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</si>
  <si>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</si>
  <si>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</si>
  <si>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</si>
  <si>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</si>
  <si>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</si>
  <si>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</si>
  <si>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</si>
  <si>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</si>
  <si>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</si>
  <si>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</si>
  <si>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</si>
  <si>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</si>
  <si>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</si>
  <si>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</si>
  <si>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</si>
  <si>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</si>
  <si>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</si>
  <si>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</si>
  <si>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</si>
  <si>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</si>
  <si>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</si>
  <si>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</si>
  <si>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</si>
  <si>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</si>
  <si>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</si>
  <si>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</si>
  <si>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</si>
  <si>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</si>
  <si>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</si>
  <si>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</si>
  <si>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</si>
  <si>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</si>
  <si>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</si>
  <si>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</si>
  <si>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</si>
  <si>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</si>
  <si>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</si>
  <si>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</si>
  <si>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</si>
  <si>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</si>
  <si>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</si>
  <si>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</si>
  <si>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</si>
  <si>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</si>
  <si>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</si>
  <si>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</si>
  <si>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</si>
  <si>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</si>
  <si>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</si>
  <si>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</si>
  <si>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</si>
  <si>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</si>
  <si>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</si>
  <si>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</si>
  <si>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</si>
  <si>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</si>
  <si>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</si>
  <si>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</si>
  <si>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</si>
  <si>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</si>
  <si>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</si>
  <si>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</si>
  <si>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</si>
  <si>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</si>
  <si>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</si>
  <si>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</si>
  <si>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</si>
  <si>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</si>
  <si>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</si>
  <si>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</si>
  <si>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</si>
  <si>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</si>
  <si>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</si>
  <si>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</si>
  <si>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</si>
  <si>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</si>
  <si>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</si>
  <si>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</si>
  <si>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</si>
  <si>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</si>
  <si>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</si>
  <si>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</si>
  <si>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</si>
  <si>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</si>
  <si>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</si>
  <si>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</si>
  <si>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</si>
  <si>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</si>
  <si>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</si>
  <si>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</si>
  <si>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</si>
  <si>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</si>
  <si>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</si>
  <si>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</si>
  <si>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</si>
  <si>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</si>
  <si>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</si>
  <si>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</si>
  <si>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</si>
  <si>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</si>
  <si>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</si>
  <si>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</si>
  <si>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</si>
  <si>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</si>
  <si>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</si>
  <si>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</si>
  <si>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</si>
  <si>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</si>
  <si>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</si>
  <si>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</si>
  <si>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</si>
  <si>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</si>
  <si>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</si>
  <si>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</si>
  <si>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</si>
  <si>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</si>
  <si>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</si>
  <si>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</si>
  <si>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</si>
  <si>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</si>
  <si>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</si>
  <si>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</si>
  <si>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</si>
  <si>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</si>
  <si>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</si>
  <si>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</si>
  <si>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</si>
  <si>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</si>
  <si>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</si>
  <si>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</si>
  <si>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</si>
  <si>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</si>
  <si>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</si>
  <si>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</si>
  <si>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</si>
  <si>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</si>
  <si>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</si>
  <si>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</si>
  <si>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</si>
  <si>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</si>
  <si>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</si>
  <si>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</si>
  <si>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</si>
  <si>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</si>
  <si>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</si>
  <si>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</si>
  <si>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</si>
  <si>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</si>
  <si>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</si>
  <si>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</si>
  <si>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</si>
  <si>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</si>
  <si>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</si>
  <si>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</si>
  <si>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</si>
  <si>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</si>
  <si>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</si>
  <si>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</si>
  <si>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</si>
  <si>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</si>
  <si>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</si>
  <si>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</si>
  <si>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</si>
  <si>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</si>
  <si>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</si>
  <si>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</si>
  <si>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</si>
  <si>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</si>
  <si>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</si>
  <si>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</si>
  <si>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</si>
  <si>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</si>
  <si>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</si>
  <si>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</si>
  <si>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</si>
  <si>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</si>
  <si>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</si>
  <si>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</si>
  <si>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</si>
  <si>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</si>
  <si>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</si>
  <si>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</si>
  <si>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</si>
  <si>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</si>
  <si>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</si>
  <si>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</si>
  <si>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</si>
  <si>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</si>
  <si>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</si>
  <si>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</si>
  <si>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</si>
  <si>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</si>
  <si>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</si>
  <si>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</si>
  <si>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</si>
  <si>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</si>
  <si>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</si>
  <si>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</si>
  <si>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</si>
  <si>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</si>
  <si>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</si>
  <si>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</si>
  <si>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</si>
  <si>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</si>
  <si>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</si>
  <si>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</si>
  <si>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</si>
  <si>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</si>
  <si>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</si>
  <si>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</si>
  <si>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</si>
  <si>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</si>
  <si>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</si>
  <si>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</si>
  <si>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</si>
  <si>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</si>
  <si>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</si>
  <si>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</si>
  <si>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</si>
  <si>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</si>
  <si>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</si>
  <si>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</si>
  <si>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</si>
  <si>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</si>
  <si>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</si>
  <si>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</si>
  <si>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</si>
  <si>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</si>
  <si>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</si>
  <si>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</si>
  <si>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</si>
  <si>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</si>
  <si>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</si>
  <si>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</si>
  <si>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</si>
  <si>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</si>
  <si>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</si>
  <si>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</si>
  <si>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</si>
  <si>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</si>
  <si>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</si>
  <si>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</si>
  <si>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</si>
  <si>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</si>
  <si>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</si>
  <si>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</si>
  <si>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</si>
  <si>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</si>
  <si>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</si>
  <si>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</si>
  <si>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</si>
  <si>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</si>
  <si>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</si>
  <si>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</si>
  <si>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</si>
  <si>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</si>
  <si>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</si>
  <si>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</si>
  <si>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</si>
  <si>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</si>
  <si>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</si>
  <si>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</si>
  <si>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</si>
  <si>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</si>
  <si>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</si>
  <si>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</si>
  <si>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</si>
  <si>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</si>
  <si>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</si>
  <si>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</si>
  <si>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</si>
  <si>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</si>
  <si>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</si>
  <si>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</si>
  <si>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</si>
  <si>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</si>
  <si>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</si>
  <si>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</si>
  <si>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</si>
  <si>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</si>
  <si>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</si>
  <si>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</si>
  <si>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</si>
  <si>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</si>
  <si>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</si>
  <si>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</si>
  <si>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</si>
  <si>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</si>
  <si>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</si>
  <si>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</si>
  <si>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</si>
  <si>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</si>
  <si>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</si>
  <si>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</si>
  <si>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</si>
  <si>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</si>
  <si>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</si>
  <si>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</si>
  <si>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</si>
  <si>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</si>
  <si>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</si>
  <si>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</si>
  <si>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</si>
  <si>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</si>
  <si>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</si>
  <si>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</si>
  <si>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</si>
  <si>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</si>
  <si>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</si>
  <si>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</si>
  <si>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</si>
  <si>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</si>
  <si>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</si>
  <si>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</si>
  <si>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</si>
  <si>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</si>
  <si>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</si>
  <si>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</si>
  <si>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</si>
  <si>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</si>
  <si>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</si>
  <si>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</si>
  <si>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</si>
  <si>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</si>
  <si>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</si>
  <si>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</si>
  <si>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</si>
  <si>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</si>
  <si>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</si>
  <si>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</si>
  <si>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</si>
  <si>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</si>
  <si>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</si>
  <si>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</si>
  <si>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</si>
  <si>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</si>
  <si>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</si>
  <si>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</si>
  <si>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</si>
  <si>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</si>
  <si>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</si>
  <si>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</si>
  <si>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</si>
  <si>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</si>
  <si>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</si>
  <si>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</si>
  <si>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</si>
  <si>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</si>
  <si>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</si>
  <si>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</si>
  <si>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</si>
  <si>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</si>
  <si>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</si>
  <si>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</si>
  <si>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</si>
  <si>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</si>
  <si>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</si>
  <si>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</si>
  <si>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</si>
  <si>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</si>
  <si>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</si>
  <si>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</si>
  <si>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</si>
  <si>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</si>
  <si>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</si>
  <si>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</si>
  <si>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</si>
  <si>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</si>
  <si>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</si>
  <si>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</si>
  <si>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</si>
  <si>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</si>
  <si>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</si>
  <si>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</si>
  <si>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</si>
  <si>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</si>
  <si>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</si>
  <si>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</si>
  <si>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</si>
  <si>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</si>
  <si>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</si>
  <si>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</si>
  <si>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</si>
  <si>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</si>
  <si>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</si>
  <si>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</si>
  <si>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</si>
  <si>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</si>
  <si>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</si>
  <si>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</si>
  <si>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</si>
  <si>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</si>
  <si>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</si>
  <si>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</si>
  <si>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</si>
  <si>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</si>
  <si>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</si>
  <si>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</si>
  <si>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</si>
  <si>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</si>
  <si>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</si>
  <si>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</si>
  <si>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</si>
  <si>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</si>
  <si>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</si>
  <si>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</si>
  <si>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</si>
  <si>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</si>
  <si>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</si>
  <si>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</si>
  <si>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</si>
  <si>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</si>
  <si>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</si>
  <si>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</si>
  <si>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</si>
  <si>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</si>
  <si>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</si>
  <si>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</si>
  <si>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</si>
  <si>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</si>
  <si>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</si>
  <si>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</si>
  <si>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</si>
  <si>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</si>
  <si>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</si>
  <si>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</si>
  <si>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</si>
  <si>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</si>
  <si>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</si>
  <si>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</si>
  <si>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</si>
  <si>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</si>
  <si>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</si>
  <si>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</si>
  <si>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</si>
  <si>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</si>
  <si>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</si>
  <si>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</si>
  <si>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</si>
  <si>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</si>
  <si>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</si>
  <si>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</si>
  <si>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</si>
  <si>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</si>
  <si>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</si>
  <si>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</si>
  <si>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</si>
  <si>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</si>
  <si>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</si>
  <si>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</si>
  <si>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</si>
  <si>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</si>
  <si>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</si>
  <si>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</si>
  <si>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</si>
  <si>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</si>
  <si>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</si>
  <si>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</si>
  <si>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</si>
  <si>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</si>
  <si>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</si>
  <si>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</si>
  <si>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</si>
  <si>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</si>
  <si>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</si>
  <si>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</si>
  <si>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</si>
  <si>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</si>
  <si>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</si>
  <si>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</si>
  <si>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</si>
  <si>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</si>
  <si>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</si>
  <si>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</si>
  <si>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</si>
  <si>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</si>
  <si>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</si>
  <si>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</si>
  <si>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</si>
  <si>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</si>
  <si>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</si>
  <si>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</si>
  <si>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</si>
  <si>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</si>
  <si>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</si>
  <si>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</si>
  <si>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</si>
  <si>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</si>
  <si>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</si>
  <si>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</si>
  <si>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</si>
  <si>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</si>
  <si>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</si>
  <si>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</si>
  <si>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</si>
  <si>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</si>
  <si>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</si>
  <si>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</si>
  <si>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</si>
  <si>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</si>
  <si>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</si>
  <si>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</si>
  <si>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</si>
  <si>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</si>
  <si>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</si>
  <si>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</si>
  <si>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</si>
  <si>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</si>
  <si>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</si>
  <si>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</si>
  <si>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</si>
  <si>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</si>
  <si>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</si>
  <si>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</si>
  <si>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</si>
  <si>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</si>
  <si>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</si>
  <si>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</si>
  <si>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</si>
  <si>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</si>
  <si>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</si>
  <si>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</si>
  <si>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</si>
  <si>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</si>
  <si>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</si>
  <si>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</si>
  <si>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</si>
  <si>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</si>
  <si>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</si>
  <si>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</si>
  <si>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</si>
  <si>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</si>
  <si>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</si>
  <si>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</si>
  <si>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</si>
  <si>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</si>
  <si>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</si>
  <si>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</si>
  <si>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</si>
  <si>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</si>
  <si>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</si>
  <si>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</si>
  <si>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</si>
  <si>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</si>
  <si>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</si>
  <si>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</si>
  <si>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</si>
  <si>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</si>
  <si>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</si>
  <si>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</si>
  <si>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</si>
  <si>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</si>
  <si>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</si>
  <si>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</si>
  <si>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</si>
  <si>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</si>
  <si>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</si>
  <si>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</si>
  <si>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</si>
  <si>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</si>
  <si>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</si>
  <si>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</si>
  <si>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</si>
  <si>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</si>
  <si>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</si>
  <si>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</si>
  <si>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</si>
  <si>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</si>
  <si>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</si>
  <si>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</si>
  <si>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</si>
  <si>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</si>
  <si>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</si>
  <si>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</si>
  <si>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</si>
  <si>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</si>
  <si>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</si>
  <si>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</si>
  <si>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</si>
  <si>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</si>
  <si>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</si>
  <si>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</si>
  <si>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</si>
  <si>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</si>
  <si>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</si>
  <si>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</si>
  <si>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</si>
  <si>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</si>
  <si>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</si>
  <si>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</si>
  <si>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</si>
  <si>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</si>
  <si>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</si>
  <si>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</si>
  <si>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</si>
  <si>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</si>
  <si>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</si>
  <si>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</si>
  <si>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</si>
  <si>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</si>
  <si>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</si>
  <si>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</si>
  <si>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</si>
  <si>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</si>
  <si>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</si>
  <si>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</si>
  <si>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</si>
  <si>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</si>
  <si>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</si>
  <si>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</si>
  <si>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</si>
  <si>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</si>
  <si>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</si>
  <si>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</si>
  <si>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</si>
  <si>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</si>
  <si>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</si>
  <si>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</si>
  <si>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</si>
  <si>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</si>
  <si>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</si>
  <si>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</si>
  <si>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</si>
  <si>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</si>
  <si>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</si>
  <si>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</si>
  <si>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</si>
  <si>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</si>
  <si>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</si>
  <si>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</si>
  <si>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</si>
  <si>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</si>
  <si>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</si>
  <si>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</si>
  <si>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</si>
  <si>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</si>
  <si>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</si>
  <si>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</si>
  <si>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</si>
  <si>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</si>
  <si>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</si>
  <si>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</si>
  <si>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</si>
  <si>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</si>
  <si>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</si>
  <si>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</si>
  <si>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</si>
  <si>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</si>
  <si>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</si>
  <si>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</si>
  <si>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</si>
  <si>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</si>
  <si>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</si>
  <si>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</si>
  <si>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</si>
  <si>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</si>
  <si>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</si>
  <si>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</si>
  <si>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</si>
  <si>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</si>
  <si>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</si>
  <si>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</si>
  <si>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</si>
  <si>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</si>
  <si>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</si>
  <si>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</si>
  <si>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</si>
  <si>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</si>
  <si>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</si>
  <si>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</si>
  <si>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</si>
  <si>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</si>
  <si>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</si>
  <si>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</si>
  <si>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</si>
  <si>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</si>
  <si>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</si>
  <si>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</si>
  <si>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</si>
  <si>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</si>
  <si>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</si>
  <si>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</si>
  <si>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</si>
  <si>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</si>
  <si>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</si>
  <si>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</si>
  <si>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</si>
  <si>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</si>
  <si>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</si>
  <si>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</si>
  <si>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</si>
  <si>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</si>
  <si>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</si>
  <si>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</si>
  <si>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</si>
  <si>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</si>
  <si>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</si>
  <si>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</si>
  <si>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</si>
  <si>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</si>
  <si>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</si>
  <si>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</si>
  <si>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</si>
  <si>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</si>
  <si>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</si>
  <si>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</si>
  <si>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</si>
  <si>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</si>
  <si>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</si>
  <si>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</si>
  <si>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</si>
  <si>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</si>
  <si>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</si>
  <si>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</si>
  <si>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</si>
  <si>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</si>
  <si>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</si>
  <si>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</si>
  <si>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</si>
  <si>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</si>
  <si>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</si>
  <si>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</si>
  <si>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</si>
  <si>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</si>
  <si>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</si>
  <si>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</si>
  <si>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</si>
  <si>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</si>
  <si>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</si>
  <si>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</si>
  <si>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</si>
  <si>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</si>
  <si>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</si>
  <si>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</si>
  <si>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</si>
  <si>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</si>
  <si>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</si>
  <si>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</si>
  <si>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</si>
  <si>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</si>
  <si>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</si>
  <si>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</si>
  <si>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</si>
  <si>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</si>
  <si>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</si>
  <si>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</si>
  <si>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</si>
  <si>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</si>
  <si>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</si>
  <si>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</si>
  <si>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</si>
  <si>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</si>
  <si>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</si>
  <si>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</si>
  <si>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</si>
  <si>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</si>
  <si>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</si>
  <si>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</si>
  <si>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</si>
  <si>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</si>
  <si>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</si>
  <si>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</si>
  <si>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</si>
  <si>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</si>
  <si>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</si>
  <si>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</si>
  <si>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</si>
  <si>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</si>
  <si>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</si>
  <si>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</si>
  <si>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</si>
  <si>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</si>
  <si>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</si>
  <si>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</si>
  <si>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</si>
  <si>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</si>
  <si>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</si>
  <si>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</si>
  <si>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</si>
  <si>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</si>
  <si>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</si>
  <si>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</si>
  <si>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</si>
  <si>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</si>
  <si>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</si>
  <si>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</si>
  <si>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</si>
  <si>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</si>
  <si>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</si>
  <si>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</si>
  <si>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</si>
  <si>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</si>
  <si>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</si>
  <si>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</si>
  <si>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</si>
  <si>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</si>
  <si>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</si>
  <si>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</si>
  <si>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</si>
  <si>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</si>
  <si>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</si>
  <si>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</si>
  <si>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</si>
  <si>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</si>
  <si>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</si>
  <si>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</si>
  <si>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</si>
  <si>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</si>
  <si>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</si>
  <si>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</si>
  <si>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</si>
  <si>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</si>
  <si>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</si>
  <si>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</si>
  <si>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</si>
  <si>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</si>
  <si>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</si>
  <si>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</si>
  <si>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</si>
  <si>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</si>
  <si>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</si>
  <si>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</si>
  <si>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</si>
  <si>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</si>
  <si>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</si>
  <si>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</si>
  <si>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</si>
  <si>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</si>
  <si>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</si>
  <si>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</si>
  <si>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</si>
  <si>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</si>
  <si>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</si>
  <si>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</si>
  <si>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</si>
  <si>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</si>
  <si>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</si>
  <si>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</si>
  <si>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</si>
  <si>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</si>
  <si>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</si>
  <si>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</si>
  <si>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</si>
  <si>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</si>
  <si>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</si>
  <si>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</si>
  <si>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</si>
  <si>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</si>
  <si>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</si>
  <si>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</si>
  <si>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</si>
  <si>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</si>
  <si>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</si>
  <si>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</si>
  <si>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</si>
  <si>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</si>
  <si>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</si>
  <si>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</si>
  <si>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</si>
  <si>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</si>
  <si>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</si>
  <si>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</si>
  <si>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</si>
  <si>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</si>
  <si>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</si>
  <si>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</si>
  <si>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</si>
  <si>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</si>
  <si>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</si>
  <si>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</si>
  <si>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</si>
  <si>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</si>
  <si>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</si>
  <si>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</si>
  <si>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</si>
  <si>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</si>
  <si>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</si>
  <si>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</si>
  <si>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</si>
  <si>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</si>
  <si>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</si>
  <si>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</si>
  <si>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</si>
  <si>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</si>
  <si>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</si>
  <si>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</si>
  <si>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</si>
  <si>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</si>
  <si>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</si>
  <si>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</si>
  <si>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</si>
  <si>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</si>
  <si>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</si>
  <si>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</si>
  <si>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</si>
  <si>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</si>
  <si>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</si>
  <si>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</si>
  <si>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</si>
  <si>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</si>
  <si>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</si>
  <si>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</si>
  <si>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</si>
  <si>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</si>
  <si>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</si>
  <si>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</si>
  <si>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</si>
  <si>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</si>
  <si>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</si>
  <si>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</si>
  <si>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</si>
  <si>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</si>
  <si>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</si>
  <si>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</si>
  <si>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</si>
  <si>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</si>
  <si>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</si>
  <si>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</si>
  <si>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</si>
  <si>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</si>
  <si>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</si>
  <si>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</si>
  <si>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</si>
  <si>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</si>
  <si>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</si>
  <si>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</si>
  <si>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</si>
  <si>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</si>
  <si>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</si>
  <si>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</si>
  <si>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</si>
  <si>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</si>
  <si>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</si>
  <si>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</si>
  <si>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</si>
  <si>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</si>
  <si>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</si>
  <si>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</si>
  <si>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</si>
  <si>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</si>
  <si>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</si>
  <si>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</si>
  <si>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</si>
  <si>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</si>
  <si>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</si>
  <si>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</si>
  <si>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</si>
  <si>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</si>
  <si>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</si>
  <si>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</si>
  <si>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</si>
  <si>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</si>
  <si>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</si>
  <si>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</si>
  <si>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</si>
  <si>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</si>
  <si>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</si>
  <si>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</si>
  <si>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</si>
  <si>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</si>
  <si>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</si>
  <si>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</si>
  <si>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</si>
  <si>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</si>
  <si>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</si>
  <si>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</si>
  <si>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</si>
  <si>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</si>
  <si>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</si>
  <si>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</si>
  <si>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</si>
  <si>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</si>
  <si>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</si>
  <si>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</si>
  <si>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</si>
  <si>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</si>
  <si>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</si>
  <si>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</si>
  <si>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</si>
  <si>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</si>
  <si>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</si>
  <si>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</si>
  <si>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</si>
  <si>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</si>
  <si>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</si>
  <si>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</si>
  <si>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</si>
  <si>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</si>
  <si>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</si>
  <si>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</si>
  <si>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</si>
  <si>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</si>
  <si>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</si>
  <si>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</si>
  <si>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</si>
  <si>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</si>
  <si>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</si>
  <si>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</si>
  <si>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</si>
  <si>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</si>
  <si>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</si>
  <si>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</si>
  <si>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</si>
  <si>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</si>
  <si>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</si>
  <si>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</si>
  <si>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</si>
  <si>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</si>
  <si>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</si>
  <si>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</si>
  <si>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</si>
  <si>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</si>
  <si>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</si>
  <si>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</si>
  <si>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</si>
  <si>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</si>
  <si>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</si>
  <si>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</si>
  <si>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</si>
  <si>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</si>
  <si>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</si>
  <si>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</si>
  <si>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</si>
  <si>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</si>
  <si>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</si>
  <si>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</si>
  <si>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</si>
  <si>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</si>
  <si>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</si>
  <si>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</si>
  <si>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</si>
  <si>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</si>
  <si>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</si>
  <si>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</si>
  <si>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</si>
  <si>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</si>
  <si>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</si>
  <si>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</si>
  <si>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</si>
  <si>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</si>
  <si>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</si>
  <si>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</si>
  <si>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</si>
  <si>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</si>
  <si>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</si>
  <si>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</si>
  <si>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</si>
  <si>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</si>
  <si>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</si>
  <si>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</si>
  <si>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</si>
  <si>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</si>
  <si>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</si>
  <si>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</si>
  <si>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</si>
  <si>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</si>
  <si>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</si>
  <si>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</si>
  <si>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</si>
  <si>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</si>
  <si>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</si>
  <si>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</si>
  <si>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</si>
  <si>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</si>
  <si>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</si>
  <si>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</si>
  <si>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</si>
  <si>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</si>
  <si>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</si>
  <si>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</si>
  <si>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</si>
  <si>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</si>
  <si>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</si>
  <si>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</si>
  <si>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</si>
  <si>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</si>
  <si>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</si>
  <si>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</si>
  <si>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</si>
  <si>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</si>
  <si>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</si>
  <si>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</si>
  <si>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</si>
  <si>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</si>
  <si>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</si>
  <si>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</si>
  <si>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</si>
  <si>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</si>
  <si>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</si>
  <si>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</si>
  <si>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</si>
  <si>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</si>
  <si>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</si>
  <si>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</si>
  <si>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</si>
  <si>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</si>
  <si>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</si>
  <si>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</si>
  <si>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</si>
  <si>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</si>
  <si>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</si>
  <si>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</si>
  <si>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</si>
  <si>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</si>
  <si>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</si>
  <si>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</si>
  <si>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</si>
  <si>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</si>
  <si>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</si>
  <si>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</si>
  <si>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</si>
  <si>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</si>
  <si>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</si>
  <si>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</si>
  <si>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</si>
  <si>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</si>
  <si>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</si>
  <si>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</si>
  <si>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</si>
  <si>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</si>
  <si>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</si>
  <si>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</si>
  <si>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</si>
  <si>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</si>
  <si>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</si>
  <si>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</si>
  <si>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</si>
  <si>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</si>
  <si>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</si>
  <si>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</si>
  <si>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</si>
  <si>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</si>
  <si>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</si>
  <si>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</si>
  <si>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</si>
  <si>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</si>
  <si>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</si>
  <si>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</si>
  <si>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</si>
  <si>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</si>
  <si>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</si>
  <si>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</si>
  <si>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</si>
  <si>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</si>
  <si>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</si>
  <si>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</si>
  <si>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</si>
  <si>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</si>
  <si>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</si>
  <si>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</si>
  <si>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</si>
  <si>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</si>
  <si>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</si>
  <si>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</si>
  <si>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</si>
  <si>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</si>
  <si>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</si>
  <si>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</si>
  <si>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</si>
  <si>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</si>
  <si>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</si>
  <si>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</si>
  <si>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</si>
  <si>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</si>
  <si>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</si>
  <si>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</si>
  <si>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</si>
  <si>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</si>
  <si>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</si>
  <si>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</si>
  <si>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</si>
  <si>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</si>
  <si>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</si>
  <si>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</si>
  <si>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</si>
  <si>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</si>
  <si>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</si>
  <si>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</si>
  <si>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</si>
  <si>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</si>
  <si>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</si>
  <si>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</si>
  <si>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</si>
  <si>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</si>
  <si>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</si>
  <si>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</si>
  <si>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</si>
  <si>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</si>
  <si>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</si>
  <si>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</si>
  <si>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</si>
  <si>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</si>
  <si>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</si>
  <si>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</si>
  <si>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</si>
  <si>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</si>
  <si>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</si>
  <si>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</si>
  <si>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</si>
  <si>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</si>
  <si>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</si>
  <si>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</si>
  <si>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</si>
  <si>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</si>
  <si>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</si>
  <si>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</si>
  <si>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</si>
  <si>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</si>
  <si>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</si>
  <si>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</si>
  <si>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</si>
  <si>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</si>
  <si>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</si>
  <si>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</si>
  <si>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</si>
  <si>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</si>
  <si>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</si>
  <si>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</si>
  <si>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</si>
  <si>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</si>
  <si>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</si>
  <si>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</si>
  <si>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</si>
  <si>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</si>
  <si>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</si>
  <si>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</si>
  <si>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</si>
  <si>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</si>
  <si>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</si>
  <si>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</si>
  <si>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</si>
  <si>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</si>
  <si>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</si>
  <si>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</si>
  <si>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</si>
  <si>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</si>
  <si>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</si>
  <si>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</si>
  <si>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</si>
  <si>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</si>
  <si>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</si>
  <si>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</si>
  <si>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</si>
  <si>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</si>
  <si>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</si>
  <si>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</si>
  <si>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</si>
  <si>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</si>
  <si>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</si>
  <si>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</si>
  <si>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</si>
  <si>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</si>
  <si>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</si>
  <si>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</si>
  <si>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</si>
  <si>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</si>
  <si>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</si>
  <si>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</si>
  <si>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</si>
  <si>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</si>
  <si>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</si>
  <si>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</si>
  <si>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</si>
  <si>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</si>
  <si>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</si>
  <si>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</si>
  <si>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</si>
  <si>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</si>
  <si>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</si>
  <si>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</si>
  <si>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</si>
  <si>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</si>
  <si>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</si>
  <si>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</si>
  <si>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</si>
  <si>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</si>
  <si>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</si>
  <si>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</si>
  <si>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</si>
  <si>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</si>
  <si>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</si>
  <si>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</si>
  <si>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</si>
  <si>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</si>
  <si>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</si>
  <si>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</si>
  <si>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</si>
  <si>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</si>
  <si>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</si>
  <si>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</si>
  <si>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</si>
  <si>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</si>
  <si>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</si>
  <si>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</si>
  <si>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</si>
  <si>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</si>
  <si>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</si>
  <si>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</si>
  <si>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</si>
  <si>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</si>
  <si>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</si>
  <si>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</si>
  <si>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</si>
  <si>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</si>
  <si>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</si>
  <si>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</si>
  <si>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</si>
  <si>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</si>
  <si>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</si>
  <si>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</si>
  <si>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</si>
  <si>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</si>
  <si>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</si>
  <si>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</si>
  <si>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</si>
  <si>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</si>
  <si>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</si>
  <si>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</si>
  <si>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</si>
  <si>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</si>
  <si>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</si>
  <si>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</si>
  <si>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</si>
  <si>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</si>
  <si>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</si>
  <si>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</si>
  <si>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</si>
  <si>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</si>
  <si>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</si>
  <si>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</si>
  <si>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</si>
  <si>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</si>
  <si>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</si>
  <si>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</si>
  <si>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</si>
  <si>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</si>
  <si>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</si>
  <si>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</si>
  <si>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</si>
  <si>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</si>
  <si>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</si>
  <si>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</si>
  <si>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</si>
  <si>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</si>
  <si>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</si>
  <si>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</si>
  <si>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</si>
  <si>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</si>
  <si>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</si>
  <si>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</si>
  <si>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</si>
  <si>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</si>
  <si>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</si>
  <si>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</si>
  <si>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</si>
  <si>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</si>
  <si>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</si>
  <si>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</si>
  <si>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</si>
  <si>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</si>
  <si>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</si>
  <si>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</si>
  <si>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</si>
  <si>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</si>
  <si>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</si>
  <si>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</si>
  <si>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</si>
  <si>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</si>
  <si>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</si>
  <si>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</si>
  <si>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</si>
  <si>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</si>
  <si>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</si>
  <si>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</si>
  <si>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</si>
  <si>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</si>
  <si>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</si>
  <si>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</si>
  <si>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</si>
  <si>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</si>
  <si>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</si>
  <si>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</si>
  <si>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</si>
  <si>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</si>
  <si>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</si>
  <si>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</si>
  <si>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</si>
  <si>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</si>
  <si>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</si>
  <si>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</si>
  <si>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</si>
  <si>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</si>
  <si>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</si>
  <si>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</si>
  <si>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</si>
  <si>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</si>
  <si>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</si>
  <si>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</si>
  <si>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</si>
  <si>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</si>
  <si>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</si>
  <si>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</si>
  <si>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</si>
  <si>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</si>
  <si>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</si>
  <si>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</si>
  <si>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</si>
  <si>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</si>
  <si>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</si>
  <si>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</si>
  <si>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</si>
  <si>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</si>
  <si>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</si>
  <si>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</si>
  <si>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</si>
  <si>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</si>
  <si>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</si>
  <si>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</si>
  <si>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</si>
  <si>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</si>
  <si>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</si>
  <si>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</si>
  <si>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</si>
  <si>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</si>
  <si>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</si>
  <si>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</si>
  <si>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</si>
  <si>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</si>
  <si>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</si>
  <si>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</si>
  <si>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</si>
  <si>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</si>
  <si>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</si>
  <si>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</si>
  <si>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</si>
  <si>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</si>
  <si>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</si>
  <si>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</si>
  <si>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</si>
  <si>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</si>
  <si>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</si>
  <si>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</si>
  <si>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</si>
  <si>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</si>
  <si>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</si>
  <si>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</si>
  <si>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</si>
  <si>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</si>
  <si>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</si>
  <si>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</si>
  <si>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</si>
  <si>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</si>
  <si>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</si>
  <si>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</si>
  <si>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</si>
  <si>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</si>
  <si>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</si>
  <si>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</si>
  <si>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</si>
  <si>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</si>
  <si>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</si>
  <si>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</si>
  <si>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</si>
  <si>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</si>
  <si>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</si>
  <si>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</si>
  <si>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</si>
  <si>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</si>
  <si>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</si>
  <si>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</si>
  <si>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</si>
  <si>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</si>
  <si>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</si>
  <si>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</si>
  <si>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</si>
  <si>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</si>
  <si>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</si>
  <si>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</si>
  <si>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</si>
  <si>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</si>
  <si>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</si>
  <si>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</si>
  <si>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</si>
  <si>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</si>
  <si>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</si>
  <si>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</si>
  <si>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</si>
  <si>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</si>
  <si>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</si>
  <si>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</si>
  <si>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</si>
  <si>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</si>
  <si>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</si>
  <si>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</si>
  <si>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</si>
  <si>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</si>
  <si>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</si>
  <si>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</si>
  <si>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</si>
  <si>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</si>
  <si>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</si>
  <si>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</si>
  <si>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</si>
  <si>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</si>
  <si>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</si>
  <si>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</si>
  <si>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</si>
  <si>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</si>
  <si>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</si>
  <si>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</si>
  <si>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</si>
  <si>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</si>
  <si>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</si>
  <si>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</si>
  <si>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</si>
  <si>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</si>
  <si>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</si>
  <si>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</si>
  <si>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</si>
  <si>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</si>
  <si>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</si>
  <si>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</si>
  <si>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</si>
  <si>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</si>
  <si>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</si>
  <si>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</si>
  <si>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</si>
  <si>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</si>
  <si>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</si>
  <si>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</si>
  <si>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</si>
  <si>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</si>
  <si>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</si>
  <si>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</si>
  <si>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</si>
  <si>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</si>
  <si>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</si>
  <si>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</si>
  <si>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</si>
  <si>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</si>
  <si>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</si>
  <si>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</si>
  <si>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</si>
  <si>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</si>
  <si>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</si>
  <si>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</si>
  <si>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</si>
  <si>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</si>
  <si>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</si>
  <si>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</si>
  <si>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</si>
  <si>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</si>
  <si>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</si>
  <si>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</si>
  <si>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</si>
  <si>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</si>
  <si>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</si>
  <si>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</si>
  <si>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</si>
  <si>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</si>
  <si>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</si>
  <si>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</si>
  <si>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</si>
  <si>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</si>
  <si>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</si>
  <si>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</si>
  <si>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</si>
  <si>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</si>
  <si>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</si>
  <si>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</si>
  <si>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</si>
  <si>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</si>
  <si>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</si>
  <si>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</si>
  <si>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</si>
  <si>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</si>
  <si>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</si>
  <si>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</si>
  <si>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</si>
  <si>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</si>
  <si>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</si>
  <si>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</si>
  <si>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</si>
  <si>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</si>
  <si>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</si>
  <si>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</si>
  <si>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</si>
  <si>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</si>
  <si>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</si>
  <si>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</si>
  <si>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</si>
  <si>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</si>
  <si>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</si>
  <si>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</si>
  <si>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</si>
  <si>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</si>
  <si>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</si>
  <si>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</si>
  <si>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</si>
  <si>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</si>
  <si>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</si>
  <si>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</si>
  <si>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</si>
  <si>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</si>
  <si>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</si>
  <si>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</si>
  <si>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</si>
  <si>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</si>
  <si>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</si>
  <si>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</si>
  <si>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</si>
  <si>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</si>
  <si>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</si>
  <si>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</si>
  <si>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</si>
  <si>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</si>
  <si>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</si>
  <si>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</si>
  <si>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</si>
  <si>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</si>
  <si>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</si>
  <si>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</si>
  <si>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</si>
  <si>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</si>
  <si>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</si>
  <si>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</si>
  <si>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</si>
  <si>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</si>
  <si>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</si>
  <si>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</si>
  <si>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</si>
  <si>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</si>
  <si>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</si>
  <si>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</si>
  <si>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</si>
  <si>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</si>
  <si>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</si>
  <si>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</si>
  <si>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</si>
  <si>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</si>
  <si>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</si>
  <si>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</si>
  <si>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</si>
  <si>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</si>
  <si>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</si>
  <si>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</si>
  <si>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</si>
  <si>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</si>
  <si>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</si>
  <si>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</si>
  <si>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</si>
  <si>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</si>
  <si>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</si>
  <si>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</si>
  <si>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</si>
  <si>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</si>
  <si>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</si>
  <si>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</si>
  <si>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</si>
  <si>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</si>
  <si>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</si>
  <si>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</si>
  <si>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</si>
  <si>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</si>
  <si>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</si>
  <si>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</si>
  <si>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</si>
  <si>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</si>
  <si>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</si>
  <si>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</si>
  <si>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</si>
  <si>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</si>
  <si>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</si>
  <si>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</si>
  <si>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</si>
  <si>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</si>
  <si>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</si>
  <si>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</si>
  <si>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</si>
  <si>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</si>
  <si>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</si>
  <si>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</si>
  <si>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</si>
  <si>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</si>
  <si>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</si>
  <si>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</si>
  <si>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</si>
  <si>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</si>
  <si>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</si>
  <si>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</si>
  <si>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</si>
  <si>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</si>
  <si>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</si>
  <si>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</si>
  <si>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</si>
  <si>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</si>
  <si>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</si>
  <si>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</si>
  <si>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</si>
  <si>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</si>
  <si>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</si>
  <si>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</si>
  <si>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</si>
  <si>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</si>
  <si>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</si>
  <si>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</si>
  <si>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</si>
  <si>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</si>
  <si>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</si>
  <si>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</si>
  <si>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</si>
  <si>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</si>
  <si>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</si>
  <si>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</si>
  <si>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</si>
  <si>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</si>
  <si>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</si>
  <si>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</si>
  <si>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</si>
  <si>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</si>
  <si>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</si>
  <si>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</si>
  <si>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</si>
  <si>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</si>
  <si>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</si>
  <si>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</si>
  <si>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</si>
  <si>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</si>
  <si>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</si>
  <si>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</si>
  <si>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</si>
  <si>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</si>
  <si>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</si>
  <si>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</si>
  <si>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</si>
  <si>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</si>
  <si>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</si>
  <si>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</si>
  <si>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</si>
  <si>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</si>
  <si>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</si>
  <si>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</si>
  <si>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</si>
  <si>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</si>
  <si>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</si>
  <si>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</si>
  <si>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</si>
  <si>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</si>
  <si>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</si>
  <si>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</si>
  <si>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</si>
  <si>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</si>
  <si>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</si>
  <si>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</si>
  <si>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</si>
  <si>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</si>
  <si>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</si>
  <si>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</si>
  <si>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</si>
  <si>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</si>
  <si>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</si>
  <si>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</si>
  <si>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</si>
  <si>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</si>
  <si>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</si>
  <si>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</si>
  <si>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</si>
  <si>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</si>
  <si>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</si>
  <si>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</si>
  <si>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</si>
  <si>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</si>
  <si>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</si>
  <si>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</si>
  <si>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</si>
  <si>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</si>
  <si>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</si>
  <si>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</si>
  <si>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</si>
  <si>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</si>
  <si>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</si>
  <si>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</si>
  <si>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</si>
  <si>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</si>
  <si>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</si>
  <si>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</si>
  <si>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</si>
  <si>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</si>
  <si>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</si>
  <si>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</si>
  <si>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</si>
  <si>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</si>
  <si>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</si>
  <si>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</si>
  <si>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</si>
  <si>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</si>
  <si>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</si>
  <si>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</si>
  <si>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</si>
  <si>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</si>
  <si>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</si>
  <si>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</si>
  <si>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</si>
  <si>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</si>
  <si>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</si>
  <si>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</si>
  <si>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</si>
  <si>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</si>
  <si>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</si>
  <si>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</si>
  <si>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</si>
  <si>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</si>
  <si>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</si>
  <si>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</si>
  <si>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</si>
  <si>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</si>
  <si>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</si>
  <si>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</si>
  <si>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</si>
  <si>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</si>
  <si>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</si>
  <si>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</si>
  <si>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</si>
  <si>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</si>
  <si>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</si>
  <si>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</si>
  <si>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</si>
  <si>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</si>
  <si>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</si>
  <si>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</si>
  <si>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</si>
  <si>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</si>
  <si>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</si>
  <si>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</si>
  <si>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</si>
  <si>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</si>
  <si>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</si>
  <si>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</si>
  <si>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</si>
  <si>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</si>
  <si>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</si>
  <si>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</si>
  <si>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</si>
  <si>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</si>
  <si>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</si>
  <si>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</si>
  <si>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</si>
  <si>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</si>
  <si>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</si>
  <si>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</si>
  <si>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</si>
  <si>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</si>
  <si>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</si>
  <si>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</si>
  <si>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</si>
  <si>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</si>
  <si>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</si>
  <si>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</si>
  <si>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</si>
  <si>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</si>
  <si>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</si>
  <si>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</si>
  <si>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</si>
  <si>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</si>
  <si>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</si>
  <si>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</si>
  <si>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</si>
  <si>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</si>
  <si>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</si>
  <si>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</si>
  <si>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</si>
  <si>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</si>
  <si>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</si>
  <si>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</si>
  <si>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</si>
  <si>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</si>
  <si>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</si>
  <si>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</si>
  <si>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</si>
  <si>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</si>
  <si>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</si>
  <si>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</si>
  <si>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</si>
  <si>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</si>
  <si>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</si>
  <si>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</si>
  <si>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</si>
  <si>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</si>
  <si>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</si>
  <si>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</si>
  <si>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</si>
  <si>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</si>
  <si>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</si>
  <si>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</si>
  <si>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</si>
  <si>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</si>
  <si>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</si>
  <si>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</si>
  <si>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</si>
  <si>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</si>
  <si>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</si>
  <si>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</si>
  <si>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</si>
  <si>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</si>
  <si>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</si>
  <si>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</si>
  <si>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</si>
  <si>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</si>
  <si>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</si>
  <si>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</si>
  <si>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</si>
  <si>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</si>
  <si>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</si>
  <si>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</si>
  <si>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</si>
  <si>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</si>
  <si>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</si>
  <si>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</si>
  <si>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</si>
  <si>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</si>
  <si>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</si>
  <si>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</si>
  <si>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</si>
  <si>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</si>
  <si>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</si>
  <si>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</si>
  <si>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</si>
  <si>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</si>
  <si>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</si>
  <si>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</si>
  <si>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</si>
  <si>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</si>
  <si>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</si>
  <si>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</si>
  <si>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</si>
  <si>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</si>
  <si>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</si>
  <si>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</si>
  <si>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</si>
  <si>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</si>
  <si>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</si>
  <si>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</si>
  <si>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</si>
  <si>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</si>
  <si>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</si>
  <si>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</si>
  <si>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</si>
  <si>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</si>
  <si>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</si>
  <si>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</si>
  <si>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</si>
  <si>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</si>
  <si>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</si>
  <si>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</si>
  <si>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</si>
  <si>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</si>
  <si>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</si>
  <si>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</si>
  <si>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</si>
  <si>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</si>
  <si>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</si>
  <si>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</si>
  <si>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</si>
  <si>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</si>
  <si>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</si>
  <si>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</si>
  <si>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</si>
  <si>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</si>
  <si>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</si>
  <si>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</si>
  <si>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</si>
  <si>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</si>
  <si>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</si>
  <si>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</si>
  <si>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</si>
  <si>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</si>
  <si>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</si>
  <si>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</si>
  <si>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</si>
  <si>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</si>
  <si>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</si>
  <si>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</si>
  <si>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</si>
  <si>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</si>
  <si>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</si>
  <si>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</si>
  <si>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</si>
  <si>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</si>
  <si>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</si>
  <si>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</si>
  <si>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</si>
  <si>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</si>
  <si>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</si>
  <si>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</si>
  <si>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</si>
  <si>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</si>
  <si>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</si>
  <si>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</si>
  <si>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</si>
  <si>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</si>
  <si>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</si>
  <si>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</si>
  <si>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</si>
  <si>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</si>
  <si>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</si>
  <si>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</si>
  <si>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</si>
  <si>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</si>
  <si>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</si>
  <si>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</si>
  <si>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</si>
  <si>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</si>
  <si>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</si>
  <si>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</si>
  <si>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</si>
  <si>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</si>
  <si>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</si>
  <si>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</si>
  <si>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</si>
  <si>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</si>
  <si>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</si>
  <si>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</si>
  <si>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</si>
  <si>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</si>
  <si>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</si>
  <si>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</si>
  <si>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</si>
  <si>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</si>
  <si>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</si>
  <si>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</si>
  <si>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</si>
  <si>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</si>
  <si>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</si>
  <si>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</si>
  <si>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</si>
  <si>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</si>
  <si>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</si>
  <si>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</si>
  <si>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</si>
  <si>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</si>
  <si>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</si>
  <si>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</si>
  <si>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</si>
  <si>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</si>
  <si>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</si>
  <si>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</si>
  <si>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</si>
  <si>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</si>
  <si>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</si>
  <si>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</si>
  <si>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</si>
  <si>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</si>
  <si>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</si>
  <si>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</si>
  <si>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</si>
  <si>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</si>
  <si>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</si>
  <si>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</si>
  <si>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</si>
  <si>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</si>
  <si>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</si>
  <si>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</si>
  <si>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</si>
  <si>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</si>
  <si>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</si>
  <si>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</si>
  <si>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</si>
  <si>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</si>
  <si>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</si>
  <si>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</si>
  <si>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</si>
  <si>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</si>
  <si>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</si>
  <si>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</si>
  <si>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</si>
  <si>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</si>
  <si>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</si>
  <si>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</si>
  <si>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</si>
  <si>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</si>
  <si>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</si>
  <si>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</si>
  <si>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</si>
  <si>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</si>
  <si>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</si>
  <si>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</si>
  <si>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</si>
  <si>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</si>
  <si>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</si>
  <si>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</si>
  <si>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</si>
  <si>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</si>
  <si>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</si>
  <si>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</si>
  <si>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</si>
  <si>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</si>
  <si>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</si>
  <si>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</si>
  <si>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</si>
  <si>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</si>
  <si>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</si>
  <si>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</si>
  <si>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</si>
  <si>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</si>
  <si>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</si>
  <si>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</si>
  <si>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</si>
  <si>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</si>
  <si>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</si>
  <si>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</si>
  <si>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</si>
  <si>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</si>
  <si>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</si>
  <si>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</si>
  <si>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</si>
  <si>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</si>
  <si>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</si>
  <si>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</si>
  <si>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</si>
  <si>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</si>
  <si>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</si>
  <si>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</si>
  <si>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</si>
  <si>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</si>
  <si>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</si>
  <si>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</si>
  <si>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</si>
  <si>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</si>
  <si>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</si>
  <si>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</si>
  <si>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</si>
  <si>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</si>
  <si>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</si>
  <si>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</si>
  <si>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</si>
  <si>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</si>
  <si>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</si>
  <si>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</si>
  <si>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</si>
  <si>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</si>
  <si>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</si>
  <si>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</si>
  <si>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</si>
  <si>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</si>
  <si>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</si>
  <si>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</si>
  <si>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</si>
  <si>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</si>
  <si>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</si>
  <si>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</si>
  <si>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</si>
  <si>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</si>
  <si>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</si>
  <si>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</si>
  <si>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</si>
  <si>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</si>
  <si>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</si>
  <si>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</si>
  <si>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</si>
  <si>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</si>
  <si>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</si>
  <si>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</si>
  <si>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</si>
  <si>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</si>
  <si>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</si>
  <si>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</si>
  <si>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</si>
  <si>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</si>
  <si>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</si>
  <si>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</si>
  <si>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</si>
  <si>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</si>
  <si>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</si>
  <si>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</si>
  <si>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</si>
  <si>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</si>
  <si>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</si>
  <si>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</si>
  <si>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</si>
  <si>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</si>
  <si>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</si>
  <si>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</si>
  <si>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</si>
  <si>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</si>
  <si>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</si>
  <si>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</si>
  <si>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</si>
  <si>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</si>
  <si>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</si>
  <si>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</si>
  <si>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</si>
  <si>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</si>
  <si>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</si>
  <si>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</si>
  <si>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</si>
  <si>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</si>
  <si>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</si>
  <si>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</si>
  <si>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</si>
  <si>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</si>
  <si>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</si>
  <si>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</si>
  <si>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</si>
  <si>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</si>
  <si>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</si>
  <si>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</si>
  <si>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</si>
  <si>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</si>
  <si>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</si>
  <si>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</si>
  <si>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</si>
  <si>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</si>
  <si>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</si>
  <si>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</si>
  <si>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</si>
  <si>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</si>
  <si>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</si>
  <si>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</si>
  <si>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</si>
  <si>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</si>
  <si>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</si>
  <si>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</si>
  <si>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</si>
  <si>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</si>
  <si>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</si>
  <si>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</si>
  <si>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</si>
  <si>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</si>
  <si>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</si>
  <si>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</si>
  <si>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</si>
  <si>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</si>
  <si>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</si>
  <si>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</si>
  <si>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</si>
  <si>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</si>
  <si>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</si>
  <si>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</si>
  <si>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</si>
  <si>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</si>
  <si>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</si>
  <si>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</si>
  <si>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</si>
  <si>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</si>
  <si>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</si>
  <si>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</si>
  <si>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</si>
  <si>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</si>
  <si>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</si>
  <si>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</si>
  <si>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</si>
  <si>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</si>
  <si>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</si>
  <si>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</si>
  <si>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</si>
  <si>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</si>
  <si>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</si>
  <si>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</si>
  <si>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</si>
  <si>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</si>
  <si>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</si>
  <si>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</si>
  <si>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</si>
  <si>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</si>
  <si>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</si>
  <si>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</si>
  <si>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</si>
  <si>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</si>
  <si>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</si>
  <si>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</si>
  <si>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</si>
  <si>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</si>
  <si>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</si>
  <si>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</si>
  <si>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</si>
  <si>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</si>
  <si>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</si>
  <si>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</si>
  <si>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</si>
  <si>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</si>
  <si>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</si>
  <si>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</si>
  <si>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</si>
  <si>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</si>
  <si>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</si>
  <si>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</si>
  <si>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</si>
  <si>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</si>
  <si>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</si>
  <si>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</si>
  <si>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</si>
  <si>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</si>
  <si>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</si>
  <si>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</si>
  <si>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</si>
  <si>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</si>
  <si>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</si>
  <si>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</si>
  <si>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</si>
  <si>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</si>
  <si>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</si>
  <si>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</si>
  <si>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</si>
  <si>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</si>
  <si>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</si>
  <si>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</si>
  <si>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</si>
  <si>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</si>
  <si>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</si>
  <si>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</si>
  <si>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</si>
  <si>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</si>
  <si>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</si>
  <si>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</si>
  <si>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</si>
  <si>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</si>
  <si>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</si>
  <si>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</si>
  <si>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</si>
  <si>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</si>
  <si>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</si>
  <si>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</si>
  <si>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</si>
  <si>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</si>
  <si>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</si>
  <si>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</si>
  <si>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</si>
  <si>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</si>
  <si>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</si>
  <si>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</si>
  <si>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</si>
  <si>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</si>
  <si>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</si>
  <si>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</si>
  <si>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</si>
  <si>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</si>
  <si>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</si>
  <si>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</si>
  <si>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</si>
  <si>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</si>
  <si>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</si>
  <si>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</si>
  <si>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</si>
  <si>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</si>
  <si>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</si>
  <si>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</si>
  <si>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</si>
  <si>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</si>
  <si>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</si>
  <si>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</si>
  <si>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</si>
  <si>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</si>
  <si>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</si>
  <si>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</si>
  <si>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</si>
  <si>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</si>
  <si>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</si>
  <si>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</si>
  <si>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</si>
  <si>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</si>
  <si>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</si>
  <si>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</si>
  <si>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</si>
  <si>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</si>
  <si>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</si>
  <si>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</si>
  <si>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</si>
  <si>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</si>
  <si>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</si>
  <si>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</si>
  <si>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</si>
  <si>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</si>
  <si>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</si>
  <si>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</si>
  <si>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</si>
  <si>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</si>
  <si>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</si>
  <si>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</si>
  <si>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</si>
  <si>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</si>
  <si>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</si>
  <si>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</si>
  <si>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</si>
  <si>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</si>
  <si>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</si>
  <si>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</si>
  <si>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</si>
  <si>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</si>
  <si>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</si>
  <si>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</si>
  <si>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</si>
  <si>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</si>
  <si>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</si>
  <si>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</si>
  <si>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</si>
  <si>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</si>
  <si>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</si>
  <si>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</si>
  <si>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</si>
  <si>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</si>
  <si>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</si>
  <si>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</si>
  <si>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</si>
  <si>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</si>
  <si>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</si>
  <si>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</si>
  <si>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</si>
  <si>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</si>
  <si>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</si>
  <si>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</si>
  <si>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</si>
  <si>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</si>
  <si>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</si>
  <si>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</si>
  <si>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</si>
  <si>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</si>
  <si>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</si>
  <si>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</si>
  <si>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</si>
  <si>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</si>
  <si>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</si>
  <si>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</si>
  <si>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</si>
  <si>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</si>
  <si>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</si>
  <si>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</si>
  <si>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</si>
  <si>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</si>
  <si>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</si>
  <si>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</si>
  <si>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</si>
  <si>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</si>
  <si>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</si>
  <si>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</si>
  <si>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</si>
  <si>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</si>
  <si>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</si>
  <si>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</si>
  <si>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</si>
  <si>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</si>
  <si>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</si>
  <si>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</si>
  <si>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</si>
  <si>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</si>
  <si>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</si>
  <si>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</si>
  <si>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</si>
  <si>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</si>
  <si>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</si>
  <si>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</si>
  <si>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</si>
  <si>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</si>
  <si>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</si>
  <si>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</si>
  <si>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</si>
  <si>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</si>
  <si>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</si>
  <si>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</si>
  <si>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</si>
  <si>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</si>
  <si>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</si>
  <si>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</si>
  <si>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</si>
  <si>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</si>
  <si>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</si>
  <si>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</si>
  <si>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</si>
  <si>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</si>
  <si>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</si>
  <si>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</si>
  <si>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</si>
  <si>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</si>
  <si>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</si>
  <si>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</si>
  <si>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</si>
  <si>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</si>
  <si>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</si>
  <si>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</si>
  <si>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</si>
  <si>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</si>
  <si>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</si>
  <si>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</si>
  <si>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</si>
  <si>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</si>
  <si>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</si>
  <si>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</si>
  <si>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</si>
  <si>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</si>
  <si>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</si>
  <si>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</si>
  <si>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</si>
  <si>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</si>
  <si>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</si>
  <si>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</si>
  <si>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</si>
  <si>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</si>
  <si>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</si>
  <si>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</si>
  <si>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</si>
  <si>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</si>
  <si>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</si>
  <si>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</si>
  <si>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</si>
  <si>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</si>
  <si>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</si>
  <si>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</si>
  <si>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</si>
  <si>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</si>
  <si>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</si>
  <si>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</si>
  <si>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</si>
  <si>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</si>
  <si>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</si>
  <si>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</si>
  <si>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</si>
  <si>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</si>
  <si>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</si>
  <si>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</si>
  <si>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</si>
  <si>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</si>
  <si>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</si>
  <si>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</si>
  <si>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</si>
  <si>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</si>
  <si>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</si>
  <si>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</si>
  <si>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</si>
  <si>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</si>
  <si>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</si>
  <si>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</si>
  <si>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</si>
  <si>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</si>
  <si>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</si>
  <si>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</si>
  <si>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</si>
  <si>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</si>
  <si>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</si>
  <si>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</si>
  <si>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</si>
  <si>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</si>
  <si>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</si>
  <si>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</si>
  <si>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</si>
  <si>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</si>
  <si>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</si>
  <si>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</si>
  <si>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</si>
  <si>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</si>
  <si>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</si>
  <si>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</si>
  <si>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</si>
  <si>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</si>
  <si>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</si>
  <si>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</si>
  <si>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</si>
  <si>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</si>
  <si>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</si>
  <si>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</si>
  <si>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</si>
  <si>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</si>
  <si>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</si>
  <si>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</si>
  <si>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</si>
  <si>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</si>
  <si>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</si>
  <si>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</si>
  <si>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</si>
  <si>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</si>
  <si>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</si>
  <si>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</si>
  <si>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</si>
  <si>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</si>
  <si>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</si>
  <si>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</si>
  <si>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</si>
  <si>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</si>
  <si>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</si>
  <si>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</si>
  <si>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</si>
  <si>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</si>
  <si>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</si>
  <si>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</si>
  <si>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</si>
  <si>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</si>
  <si>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</si>
  <si>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</si>
  <si>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</si>
  <si>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</si>
  <si>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</si>
  <si>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</si>
  <si>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</si>
  <si>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</si>
  <si>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</si>
  <si>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</si>
  <si>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</si>
  <si>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</si>
  <si>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</si>
  <si>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</si>
  <si>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</si>
  <si>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</si>
  <si>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</si>
  <si>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</si>
  <si>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</si>
  <si>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</si>
  <si>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</si>
  <si>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</si>
  <si>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</si>
  <si>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</si>
  <si>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</si>
  <si>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</si>
  <si>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</si>
  <si>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</si>
  <si>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</si>
  <si>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</si>
  <si>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</si>
  <si>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</si>
  <si>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</si>
  <si>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</si>
  <si>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</si>
  <si>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</si>
  <si>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</si>
  <si>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</si>
  <si>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</si>
  <si>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</si>
  <si>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</si>
  <si>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</si>
  <si>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</si>
  <si>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</si>
  <si>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</si>
  <si>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</si>
  <si>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</si>
  <si>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</si>
  <si>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</si>
  <si>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</si>
  <si>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</si>
  <si>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</si>
  <si>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</si>
  <si>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</si>
  <si>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</si>
  <si>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</si>
  <si>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</si>
  <si>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</si>
  <si>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</si>
  <si>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</si>
  <si>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</si>
  <si>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</si>
  <si>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</si>
  <si>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</si>
  <si>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</si>
  <si>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</si>
  <si>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</si>
  <si>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</si>
  <si>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</si>
  <si>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</si>
  <si>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</si>
  <si>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</si>
  <si>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</si>
  <si>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</si>
  <si>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</si>
  <si>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</si>
  <si>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</si>
  <si>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</si>
  <si>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</si>
  <si>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</si>
  <si>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</si>
  <si>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</si>
  <si>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</si>
  <si>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</si>
  <si>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</si>
  <si>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</si>
  <si>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</si>
  <si>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</si>
  <si>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</si>
  <si>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</si>
  <si>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</si>
  <si>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</si>
  <si>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</si>
  <si>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</si>
  <si>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</si>
  <si>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</si>
  <si>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</si>
  <si>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</si>
  <si>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</si>
  <si>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</si>
  <si>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</si>
  <si>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</si>
  <si>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</si>
  <si>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</si>
  <si>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</si>
  <si>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</si>
  <si>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</si>
  <si>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</si>
  <si>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</si>
  <si>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</si>
  <si>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</si>
  <si>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</si>
  <si>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</si>
  <si>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</si>
  <si>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</si>
  <si>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</si>
  <si>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</si>
  <si>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</si>
  <si>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</si>
  <si>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</si>
  <si>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</si>
  <si>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</si>
  <si>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</si>
  <si>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</si>
  <si>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</si>
  <si>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</si>
  <si>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</si>
  <si>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</si>
  <si>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</si>
  <si>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</si>
  <si>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</si>
  <si>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</si>
  <si>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</si>
  <si>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</si>
  <si>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</si>
  <si>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</si>
  <si>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</si>
  <si>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</si>
  <si>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</si>
  <si>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</si>
  <si>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</si>
  <si>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</si>
  <si>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</si>
  <si>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</si>
  <si>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</si>
  <si>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</si>
  <si>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</si>
  <si>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</si>
  <si>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</si>
  <si>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</si>
  <si>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</si>
  <si>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</si>
  <si>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</si>
  <si>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</si>
  <si>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</si>
  <si>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</si>
  <si>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</si>
  <si>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</si>
  <si>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</si>
  <si>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</si>
  <si>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</si>
  <si>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</si>
  <si>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</si>
  <si>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</si>
  <si>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</si>
  <si>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</si>
  <si>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</si>
  <si>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</si>
  <si>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</si>
  <si>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</si>
  <si>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</si>
  <si>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</si>
  <si>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</si>
  <si>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</si>
  <si>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</si>
  <si>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</si>
  <si>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</si>
  <si>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</si>
  <si>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</si>
  <si>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</si>
  <si>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</si>
  <si>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</si>
  <si>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</si>
  <si>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</si>
  <si>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</si>
  <si>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</si>
  <si>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</si>
  <si>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</si>
  <si>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</si>
  <si>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</si>
  <si>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</si>
  <si>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</si>
  <si>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</si>
  <si>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</si>
  <si>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</si>
  <si>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</si>
  <si>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</si>
  <si>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</si>
  <si>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</si>
  <si>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</si>
  <si>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</si>
  <si>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</si>
  <si>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</si>
  <si>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</si>
  <si>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</si>
  <si>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</si>
  <si>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</si>
  <si>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</si>
  <si>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</si>
  <si>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</si>
  <si>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</si>
  <si>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</si>
  <si>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</si>
  <si>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</si>
  <si>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</si>
  <si>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</si>
  <si>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</si>
  <si>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</si>
  <si>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</si>
  <si>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</si>
  <si>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</si>
  <si>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</si>
  <si>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</si>
  <si>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</si>
  <si>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</si>
  <si>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</si>
  <si>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</si>
  <si>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</si>
  <si>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</si>
  <si>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</si>
  <si>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</si>
  <si>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</si>
  <si>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</si>
  <si>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</si>
  <si>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</si>
  <si>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</si>
  <si>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</si>
  <si>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</si>
  <si>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</si>
  <si>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</si>
  <si>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</si>
  <si>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</si>
  <si>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</si>
  <si>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</si>
  <si>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</si>
  <si>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</si>
  <si>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</si>
  <si>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</si>
  <si>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</si>
  <si>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</si>
  <si>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</si>
  <si>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</si>
  <si>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</si>
  <si>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</si>
  <si>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</si>
  <si>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</si>
  <si>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</si>
  <si>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</si>
  <si>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</si>
  <si>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</si>
  <si>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</si>
  <si>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</si>
  <si>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</si>
  <si>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</si>
  <si>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</si>
  <si>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</si>
  <si>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</si>
  <si>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</si>
  <si>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</si>
  <si>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</si>
  <si>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</si>
  <si>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</si>
  <si>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</si>
  <si>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</si>
  <si>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</si>
  <si>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</si>
  <si>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</si>
  <si>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</si>
  <si>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</si>
  <si>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</si>
  <si>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</si>
  <si>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</si>
  <si>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</si>
  <si>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</si>
  <si>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</si>
  <si>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</si>
  <si>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</si>
  <si>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</si>
  <si>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</si>
  <si>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</si>
  <si>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</si>
  <si>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</si>
  <si>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</si>
  <si>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</si>
  <si>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</si>
  <si>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</si>
  <si>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</si>
  <si>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</si>
  <si>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</si>
  <si>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</si>
  <si>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</si>
  <si>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</si>
  <si>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</si>
  <si>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</si>
  <si>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</si>
  <si>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</si>
  <si>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</si>
  <si>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</si>
  <si>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</si>
  <si>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</si>
  <si>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</si>
  <si>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</si>
  <si>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</si>
  <si>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</si>
  <si>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</si>
  <si>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</si>
  <si>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</si>
  <si>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</si>
  <si>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</si>
  <si>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</si>
  <si>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</si>
  <si>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</si>
  <si>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</si>
  <si>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</si>
  <si>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</si>
  <si>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</si>
  <si>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</si>
  <si>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</si>
  <si>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</si>
  <si>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</si>
  <si>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</si>
  <si>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</si>
  <si>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</si>
  <si>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</si>
  <si>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</si>
  <si>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</si>
  <si>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</si>
  <si>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</si>
  <si>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</si>
  <si>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</si>
  <si>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</si>
  <si>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</si>
  <si>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</si>
  <si>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</si>
  <si>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</si>
  <si>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</si>
  <si>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</si>
  <si>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</si>
  <si>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</si>
  <si>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</si>
  <si>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</si>
  <si>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</si>
  <si>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</si>
  <si>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</si>
  <si>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</si>
  <si>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</si>
  <si>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</si>
  <si>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</si>
  <si>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</si>
  <si>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</si>
  <si>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</si>
  <si>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</si>
  <si>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</si>
  <si>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</si>
  <si>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</si>
  <si>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</si>
  <si>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</si>
  <si>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</si>
  <si>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</si>
  <si>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</si>
  <si>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</si>
  <si>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</si>
  <si>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</si>
  <si>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</si>
  <si>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</si>
  <si>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</si>
  <si>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</si>
  <si>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</si>
  <si>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</si>
  <si>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</si>
  <si>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</si>
  <si>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</si>
  <si>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</si>
  <si>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</si>
  <si>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</si>
  <si>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</si>
  <si>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</si>
  <si>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</si>
  <si>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</si>
  <si>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</si>
  <si>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</si>
  <si>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</si>
  <si>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</si>
  <si>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</si>
  <si>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</si>
  <si>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</si>
  <si>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</si>
  <si>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</si>
  <si>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</si>
  <si>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</si>
  <si>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</si>
  <si>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</si>
  <si>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</si>
  <si>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</si>
  <si>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</si>
  <si>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</si>
  <si>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</si>
  <si>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</si>
  <si>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</si>
  <si>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</si>
  <si>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</si>
  <si>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</si>
  <si>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</si>
  <si>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</si>
  <si>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</si>
  <si>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</si>
  <si>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</si>
  <si>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</si>
  <si>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</si>
  <si>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</si>
  <si>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</si>
  <si>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</si>
  <si>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</si>
  <si>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</si>
  <si>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</si>
  <si>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</si>
  <si>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</si>
  <si>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</si>
  <si>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</si>
  <si>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</si>
  <si>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</si>
  <si>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</si>
  <si>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</si>
  <si>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</si>
  <si>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</si>
  <si>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</si>
  <si>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</si>
  <si>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</si>
  <si>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</si>
  <si>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</si>
  <si>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</si>
  <si>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</si>
  <si>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</si>
  <si>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</si>
  <si>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</si>
  <si>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</si>
  <si>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</si>
  <si>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</si>
  <si>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</si>
  <si>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</si>
  <si>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</si>
  <si>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</si>
  <si>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</si>
  <si>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</si>
  <si>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</si>
  <si>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</si>
  <si>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</si>
  <si>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</si>
  <si>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</si>
  <si>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</si>
  <si>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</si>
  <si>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</si>
  <si>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</si>
  <si>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</si>
  <si>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</si>
  <si>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</si>
  <si>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</si>
  <si>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</si>
  <si>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</si>
  <si>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</si>
  <si>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</si>
  <si>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</si>
  <si>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</si>
  <si>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</si>
  <si>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</si>
  <si>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</si>
  <si>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</si>
  <si>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</si>
  <si>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</si>
  <si>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</si>
  <si>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</si>
  <si>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</si>
  <si>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</si>
  <si>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</si>
  <si>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</si>
  <si>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</si>
  <si>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</si>
  <si>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</si>
  <si>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</si>
  <si>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</si>
  <si>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</si>
  <si>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</si>
  <si>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</si>
  <si>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</si>
  <si>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</si>
  <si>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</si>
  <si>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</si>
  <si>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</si>
  <si>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</si>
  <si>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</si>
  <si>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</si>
  <si>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</si>
  <si>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</si>
  <si>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</si>
  <si>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</si>
  <si>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</si>
  <si>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</si>
  <si>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</si>
  <si>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</si>
  <si>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</si>
  <si>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</si>
  <si>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</si>
  <si>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</si>
  <si>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</si>
  <si>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</si>
  <si>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</si>
  <si>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</si>
  <si>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</si>
  <si>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</si>
  <si>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</si>
  <si>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</si>
  <si>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</si>
  <si>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</si>
  <si>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</si>
  <si>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</si>
  <si>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</si>
  <si>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</si>
  <si>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</si>
  <si>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</si>
  <si>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</si>
  <si>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</si>
  <si>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</si>
  <si>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</si>
  <si>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</si>
  <si>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</si>
  <si>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</si>
  <si>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</si>
  <si>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</si>
  <si>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</si>
  <si>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</si>
  <si>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</si>
  <si>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</si>
  <si>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</si>
  <si>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</si>
  <si>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</si>
  <si>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</si>
  <si>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</si>
  <si>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</si>
  <si>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</si>
  <si>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</si>
  <si>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</si>
  <si>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</si>
  <si>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</si>
  <si>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</si>
  <si>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</si>
  <si>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</si>
  <si>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</si>
  <si>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</si>
  <si>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</si>
  <si>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</si>
  <si>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</si>
  <si>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</si>
  <si>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</si>
  <si>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</si>
  <si>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</si>
  <si>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</si>
  <si>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</si>
  <si>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</si>
  <si>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</si>
  <si>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</si>
  <si>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</si>
  <si>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</si>
  <si>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</si>
  <si>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</si>
  <si>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</si>
  <si>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</si>
  <si>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</si>
  <si>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</si>
  <si>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</si>
  <si>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</si>
  <si>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</si>
  <si>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</si>
  <si>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</si>
  <si>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</si>
  <si>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</si>
  <si>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</si>
  <si>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</si>
  <si>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</si>
  <si>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</si>
  <si>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</si>
  <si>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</si>
  <si>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</si>
  <si>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</si>
  <si>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</si>
  <si>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</si>
  <si>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</si>
  <si>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</si>
  <si>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</si>
  <si>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</si>
  <si>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</si>
  <si>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</si>
  <si>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</si>
  <si>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</si>
  <si>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</si>
  <si>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</si>
  <si>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</si>
  <si>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</si>
  <si>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</si>
  <si>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</si>
  <si>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</si>
  <si>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</si>
  <si>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</si>
  <si>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</si>
  <si>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</si>
  <si>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</si>
  <si>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</si>
  <si>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</si>
  <si>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</si>
  <si>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</si>
  <si>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</si>
  <si>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</si>
  <si>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</si>
  <si>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</si>
  <si>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</si>
  <si>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</si>
  <si>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</si>
  <si>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</si>
  <si>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</si>
  <si>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</si>
  <si>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</si>
  <si>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</si>
  <si>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</si>
  <si>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</si>
  <si>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</si>
  <si>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</si>
  <si>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</si>
  <si>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</si>
  <si>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</si>
  <si>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</si>
  <si>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</si>
  <si>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</si>
  <si>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</si>
  <si>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</si>
  <si>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</si>
  <si>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</si>
  <si>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</si>
  <si>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</si>
  <si>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</si>
  <si>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</si>
  <si>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</si>
  <si>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</si>
  <si>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</si>
  <si>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</si>
  <si>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</si>
  <si>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</si>
  <si>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</si>
  <si>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</si>
  <si>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</si>
  <si>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</si>
  <si>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</si>
  <si>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</si>
  <si>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</si>
  <si>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</si>
  <si>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</si>
  <si>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</si>
  <si>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</si>
  <si>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</si>
  <si>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</si>
  <si>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</si>
  <si>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</si>
  <si>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</si>
  <si>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</si>
  <si>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</si>
  <si>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</si>
  <si>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</si>
  <si>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</si>
  <si>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</si>
  <si>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</si>
  <si>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</si>
  <si>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</si>
  <si>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</si>
  <si>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</si>
  <si>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</si>
  <si>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</si>
  <si>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</si>
  <si>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</si>
  <si>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</si>
  <si>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</si>
  <si>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</si>
  <si>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</si>
  <si>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</si>
  <si>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</si>
  <si>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</si>
  <si>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</si>
  <si>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</si>
  <si>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</si>
  <si>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</si>
  <si>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</si>
  <si>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</si>
  <si>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</si>
  <si>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</si>
  <si>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</si>
  <si>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</si>
  <si>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</si>
  <si>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</si>
  <si>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</si>
  <si>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</si>
  <si>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</si>
  <si>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</si>
  <si>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</si>
  <si>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</si>
  <si>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</si>
  <si>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</si>
  <si>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</si>
  <si>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</si>
  <si>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</si>
  <si>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</si>
  <si>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</si>
  <si>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</si>
  <si>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</si>
  <si>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</si>
  <si>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</si>
  <si>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</si>
  <si>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</si>
  <si>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</si>
  <si>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</si>
  <si>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</si>
  <si>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</si>
  <si>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</si>
  <si>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</si>
  <si>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</si>
  <si>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</si>
  <si>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</si>
  <si>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</si>
  <si>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</si>
  <si>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</si>
  <si>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</si>
  <si>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</si>
  <si>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</si>
  <si>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</si>
  <si>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</si>
  <si>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</si>
  <si>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</si>
  <si>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</si>
  <si>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</si>
  <si>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</si>
  <si>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</si>
  <si>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</si>
  <si>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</si>
  <si>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</si>
  <si>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</si>
  <si>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</si>
  <si>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</si>
  <si>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</si>
  <si>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</si>
  <si>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</si>
  <si>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</si>
  <si>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</si>
  <si>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</si>
  <si>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</si>
  <si>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</si>
  <si>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</si>
  <si>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</si>
  <si>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</si>
  <si>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</si>
  <si>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</si>
  <si>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</si>
  <si>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</si>
  <si>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</si>
  <si>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</si>
  <si>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</si>
  <si>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</si>
  <si>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</si>
  <si>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</si>
  <si>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</si>
  <si>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</si>
  <si>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</si>
  <si>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</si>
  <si>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</si>
  <si>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</si>
  <si>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</si>
  <si>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</si>
  <si>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</si>
  <si>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</si>
  <si>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</si>
  <si>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</si>
  <si>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</si>
  <si>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</si>
  <si>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</si>
  <si>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</si>
  <si>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</si>
  <si>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</si>
  <si>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</si>
  <si>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</si>
  <si>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</si>
  <si>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</si>
  <si>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</si>
  <si>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</si>
  <si>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</si>
  <si>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</si>
  <si>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</si>
  <si>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</si>
  <si>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</si>
  <si>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</si>
  <si>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</si>
  <si>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</si>
  <si>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</si>
  <si>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</si>
  <si>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</si>
  <si>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</si>
  <si>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</si>
  <si>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</si>
  <si>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</si>
  <si>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</si>
  <si>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</si>
  <si>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</si>
  <si>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</si>
  <si>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</si>
  <si>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</si>
  <si>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</si>
  <si>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</si>
  <si>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</si>
  <si>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</si>
  <si>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</si>
  <si>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</si>
  <si>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</si>
  <si>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</si>
  <si>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</si>
  <si>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</si>
  <si>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</si>
  <si>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</si>
  <si>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</si>
  <si>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</si>
  <si>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</si>
  <si>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</si>
  <si>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</si>
  <si>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</si>
  <si>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</si>
  <si>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</si>
  <si>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</si>
  <si>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</si>
  <si>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</si>
  <si>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</si>
  <si>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</si>
  <si>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</si>
  <si>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</si>
  <si>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</si>
  <si>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</si>
  <si>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</si>
  <si>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</si>
  <si>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</si>
  <si>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</si>
  <si>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</si>
  <si>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</si>
  <si>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</si>
  <si>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</si>
  <si>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</si>
  <si>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</si>
  <si>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</si>
  <si>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</si>
  <si>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</si>
  <si>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</si>
  <si>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</si>
  <si>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</si>
  <si>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</si>
  <si>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</si>
  <si>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</si>
  <si>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</si>
  <si>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</si>
  <si>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</si>
  <si>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</si>
  <si>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</si>
  <si>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</si>
  <si>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</si>
  <si>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</si>
  <si>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</si>
  <si>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</si>
  <si>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</si>
  <si>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</si>
  <si>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</si>
  <si>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</si>
  <si>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</si>
  <si>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</si>
  <si>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</si>
  <si>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</si>
  <si>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</si>
  <si>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</si>
  <si>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</si>
  <si>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</si>
  <si>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</si>
  <si>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</si>
  <si>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</si>
  <si>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</si>
  <si>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</si>
  <si>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</si>
  <si>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</si>
  <si>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</si>
  <si>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</si>
  <si>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</si>
  <si>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</si>
  <si>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</si>
  <si>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</si>
  <si>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</si>
  <si>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</si>
  <si>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</si>
  <si>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</si>
  <si>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</si>
  <si>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</si>
  <si>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</si>
  <si>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</si>
  <si>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</si>
  <si>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</si>
  <si>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</si>
  <si>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</si>
  <si>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</si>
  <si>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</si>
  <si>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</si>
  <si>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</si>
  <si>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</si>
  <si>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</si>
  <si>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</si>
  <si>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</si>
  <si>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</si>
  <si>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</si>
  <si>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</si>
  <si>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</si>
  <si>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</si>
  <si>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</si>
  <si>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</si>
  <si>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</si>
  <si>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</si>
  <si>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</si>
  <si>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</si>
  <si>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</si>
  <si>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</si>
  <si>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</si>
  <si>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</si>
  <si>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</si>
  <si>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</si>
  <si>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</si>
  <si>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</si>
  <si>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</si>
  <si>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</si>
  <si>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</si>
  <si>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</si>
  <si>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</si>
  <si>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</si>
  <si>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</si>
  <si>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</si>
  <si>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</si>
  <si>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</si>
  <si>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</si>
  <si>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</si>
  <si>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</si>
  <si>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</si>
  <si>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</si>
  <si>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</si>
  <si>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</si>
  <si>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</si>
  <si>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</si>
  <si>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</si>
  <si>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</si>
  <si>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</si>
  <si>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</si>
  <si>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</si>
  <si>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</si>
  <si>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</si>
  <si>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</si>
  <si>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</si>
  <si>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</si>
  <si>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</si>
  <si>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</si>
  <si>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</si>
  <si>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</si>
  <si>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</si>
  <si>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</si>
  <si>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</si>
  <si>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</si>
  <si>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</si>
  <si>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</si>
  <si>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</si>
  <si>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</si>
  <si>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</si>
  <si>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</si>
  <si>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</si>
  <si>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</si>
  <si>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</si>
  <si>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</si>
  <si>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</si>
  <si>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</si>
  <si>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</si>
  <si>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</si>
  <si>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</si>
  <si>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</si>
  <si>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</si>
  <si>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</si>
  <si>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</si>
  <si>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</si>
  <si>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</si>
  <si>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</si>
  <si>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</si>
  <si>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</si>
  <si>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</si>
  <si>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</si>
  <si>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</si>
  <si>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</si>
  <si>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</si>
  <si>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</si>
  <si>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</si>
  <si>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</si>
  <si>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</si>
  <si>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</si>
  <si>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</si>
  <si>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</si>
  <si>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</si>
  <si>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</si>
  <si>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</si>
  <si>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</si>
  <si>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</si>
  <si>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</si>
  <si>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</si>
  <si>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</si>
  <si>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</si>
  <si>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</si>
  <si>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</si>
  <si>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</si>
  <si>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</si>
  <si>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</si>
  <si>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</si>
  <si>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</si>
  <si>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</si>
  <si>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</si>
  <si>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</si>
  <si>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</si>
  <si>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</si>
  <si>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</si>
  <si>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</si>
  <si>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</si>
  <si>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</si>
  <si>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</si>
  <si>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</si>
  <si>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</si>
  <si>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</si>
  <si>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</si>
  <si>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</si>
  <si>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</si>
  <si>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</si>
  <si>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</si>
  <si>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</si>
  <si>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</si>
  <si>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</si>
  <si>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</si>
  <si>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</si>
  <si>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</si>
  <si>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</si>
  <si>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</si>
  <si>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</si>
  <si>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</si>
  <si>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</si>
  <si>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</si>
  <si>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</si>
  <si>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</si>
  <si>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</si>
  <si>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</si>
  <si>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</si>
  <si>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</si>
  <si>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</si>
  <si>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</si>
  <si>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</si>
  <si>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</si>
  <si>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</si>
  <si>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</si>
  <si>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</si>
  <si>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</si>
  <si>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</si>
  <si>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</si>
  <si>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</si>
  <si>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</si>
  <si>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</si>
  <si>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</si>
  <si>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</si>
  <si>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</si>
  <si>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</si>
  <si>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</si>
  <si>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</si>
  <si>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</si>
  <si>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</si>
  <si>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</si>
  <si>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</si>
  <si>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</si>
  <si>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</si>
  <si>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</si>
  <si>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</si>
  <si>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</si>
  <si>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</si>
  <si>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</si>
  <si>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</si>
  <si>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</si>
  <si>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</si>
  <si>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</si>
  <si>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</si>
  <si>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</si>
  <si>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</si>
  <si>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</si>
  <si>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</si>
  <si>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</si>
  <si>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</si>
  <si>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</si>
  <si>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</si>
  <si>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</si>
  <si>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</si>
  <si>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</si>
  <si>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</si>
  <si>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</si>
  <si>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</si>
  <si>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</si>
  <si>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</si>
  <si>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</si>
  <si>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</si>
  <si>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</si>
  <si>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</si>
  <si>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</si>
  <si>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</si>
  <si>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</si>
  <si>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</si>
  <si>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</si>
  <si>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</si>
  <si>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</si>
  <si>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</si>
  <si>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</si>
  <si>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</si>
  <si>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</si>
  <si>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</si>
  <si>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</si>
  <si>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</si>
  <si>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</si>
  <si>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</si>
  <si>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</si>
  <si>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</si>
  <si>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</si>
  <si>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</si>
  <si>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</si>
  <si>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</si>
  <si>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</si>
  <si>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</si>
  <si>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</si>
  <si>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</si>
  <si>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</si>
  <si>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</si>
  <si>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</si>
  <si>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</si>
  <si>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</si>
  <si>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</si>
  <si>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</si>
  <si>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</si>
  <si>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</si>
  <si>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</si>
  <si>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</si>
  <si>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</si>
  <si>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</si>
  <si>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</si>
  <si>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</si>
  <si>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</si>
  <si>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</si>
  <si>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</si>
  <si>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</si>
  <si>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</si>
  <si>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</si>
  <si>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</si>
  <si>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</si>
  <si>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</si>
  <si>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</si>
  <si>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</si>
  <si>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</si>
  <si>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</si>
  <si>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</si>
  <si>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</si>
  <si>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</si>
  <si>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</si>
  <si>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</si>
  <si>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</si>
  <si>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</si>
  <si>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</si>
  <si>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</si>
  <si>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</si>
  <si>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</si>
  <si>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</si>
  <si>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</si>
  <si>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</si>
  <si>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</si>
  <si>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</si>
  <si>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</si>
  <si>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</si>
  <si>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</si>
  <si>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</si>
  <si>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</si>
  <si>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</si>
  <si>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</si>
  <si>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</si>
  <si>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</si>
  <si>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</si>
  <si>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</si>
  <si>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</si>
  <si>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</si>
  <si>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</si>
  <si>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</si>
  <si>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</si>
  <si>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</si>
  <si>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</si>
  <si>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</si>
  <si>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</si>
  <si>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</si>
  <si>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</si>
  <si>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</si>
  <si>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</si>
  <si>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</si>
  <si>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</si>
  <si>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</si>
  <si>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</si>
  <si>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</si>
  <si>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</si>
  <si>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</si>
  <si>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</si>
  <si>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</si>
  <si>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</si>
  <si>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</si>
  <si>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</si>
  <si>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</si>
  <si>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</si>
  <si>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</si>
  <si>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</si>
  <si>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</si>
  <si>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</si>
  <si>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</si>
  <si>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</si>
  <si>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</si>
  <si>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</si>
  <si>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</si>
  <si>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</si>
  <si>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</si>
  <si>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</si>
  <si>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</si>
  <si>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</si>
  <si>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</si>
  <si>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</si>
  <si>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</si>
  <si>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</si>
  <si>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</si>
  <si>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</si>
  <si>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</si>
  <si>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</si>
  <si>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</si>
  <si>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</si>
  <si>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</si>
  <si>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</si>
  <si>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</si>
  <si>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</si>
  <si>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</si>
  <si>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</si>
  <si>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</si>
  <si>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</si>
  <si>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</si>
  <si>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</si>
  <si>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</si>
  <si>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</si>
  <si>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</si>
  <si>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</si>
  <si>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</si>
  <si>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</si>
  <si>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</si>
  <si>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</si>
  <si>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</si>
  <si>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</si>
  <si>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</si>
  <si>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</si>
  <si>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</si>
  <si>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</si>
  <si>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</si>
  <si>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</si>
  <si>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</si>
  <si>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</si>
  <si>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</si>
  <si>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</si>
  <si>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</si>
  <si>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</si>
  <si>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</si>
  <si>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</si>
  <si>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</si>
  <si>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</si>
  <si>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</si>
  <si>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</si>
  <si>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</si>
  <si>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</si>
  <si>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</si>
  <si>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</si>
  <si>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</si>
  <si>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</si>
  <si>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</si>
  <si>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</si>
  <si>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</si>
  <si>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</si>
  <si>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</si>
  <si>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</si>
  <si>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</si>
  <si>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</si>
  <si>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</si>
  <si>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</si>
  <si>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</si>
  <si>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</si>
  <si>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</si>
  <si>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</si>
  <si>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</si>
  <si>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</si>
  <si>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</si>
  <si>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</si>
  <si>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</si>
  <si>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</si>
  <si>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</si>
  <si>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</si>
  <si>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</si>
  <si>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</si>
  <si>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</si>
  <si>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</si>
  <si>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</si>
  <si>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</si>
  <si>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</si>
  <si>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</si>
  <si>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</si>
  <si>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</si>
  <si>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</si>
  <si>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</si>
  <si>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</si>
  <si>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</si>
  <si>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</si>
  <si>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</si>
  <si>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</si>
  <si>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</si>
  <si>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</si>
  <si>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</si>
  <si>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</si>
  <si>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</si>
  <si>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</si>
  <si>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</si>
  <si>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</si>
  <si>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</si>
  <si>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</si>
  <si>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</si>
  <si>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</si>
  <si>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</si>
  <si>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</si>
  <si>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</si>
  <si>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</si>
  <si>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</si>
  <si>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</si>
  <si>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</si>
  <si>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</si>
  <si>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</si>
  <si>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</si>
  <si>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</si>
  <si>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</si>
  <si>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</si>
  <si>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</si>
  <si>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</si>
  <si>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</si>
  <si>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</si>
  <si>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</si>
  <si>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</si>
  <si>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</si>
  <si>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</si>
  <si>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</si>
  <si>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</si>
  <si>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</si>
  <si>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</si>
  <si>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</si>
  <si>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</si>
  <si>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</si>
  <si>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</si>
  <si>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</si>
  <si>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</si>
  <si>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</si>
  <si>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</si>
  <si>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</si>
  <si>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</si>
  <si>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</si>
  <si>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</si>
  <si>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</si>
  <si>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</si>
  <si>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</si>
  <si>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</si>
  <si>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</si>
  <si>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</si>
  <si>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</si>
  <si>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</si>
  <si>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</si>
  <si>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</si>
  <si>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</si>
  <si>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</si>
  <si>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</si>
  <si>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</si>
  <si>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</si>
  <si>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</si>
  <si>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</si>
  <si>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</si>
  <si>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</si>
  <si>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</si>
  <si>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</si>
  <si>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</si>
  <si>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</si>
  <si>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</si>
  <si>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</si>
  <si>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</si>
  <si>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</si>
  <si>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</si>
  <si>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</si>
  <si>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</si>
  <si>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</si>
  <si>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</si>
  <si>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</si>
  <si>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</si>
  <si>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</si>
  <si>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</si>
  <si>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</si>
  <si>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</si>
  <si>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</si>
  <si>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</si>
  <si>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</si>
  <si>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</si>
  <si>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</si>
  <si>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</si>
  <si>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</si>
  <si>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</si>
  <si>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</si>
  <si>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</si>
  <si>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</si>
  <si>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</si>
  <si>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</si>
  <si>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</si>
  <si>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</si>
  <si>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</si>
  <si>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</si>
  <si>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</si>
  <si>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</si>
  <si>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</si>
  <si>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</si>
  <si>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</si>
  <si>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</si>
  <si>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</si>
  <si>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</si>
  <si>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</si>
  <si>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</si>
  <si>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</si>
  <si>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</si>
  <si>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</si>
  <si>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</si>
  <si>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</si>
  <si>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</si>
  <si>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</si>
  <si>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</si>
  <si>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</si>
  <si>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</si>
  <si>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</si>
  <si>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</si>
  <si>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</si>
  <si>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</si>
  <si>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</si>
  <si>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</si>
  <si>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</si>
  <si>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</si>
  <si>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</si>
  <si>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</si>
  <si>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</si>
  <si>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</si>
  <si>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</si>
  <si>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</si>
  <si>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</si>
  <si>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</si>
  <si>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</si>
  <si>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</si>
  <si>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</si>
  <si>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</si>
  <si>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</si>
  <si>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</si>
  <si>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</si>
  <si>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</si>
  <si>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</si>
  <si>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</si>
  <si>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</si>
  <si>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</si>
  <si>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</si>
  <si>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</si>
  <si>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</si>
  <si>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</si>
  <si>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</si>
  <si>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</si>
  <si>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</si>
  <si>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</si>
  <si>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</si>
  <si>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</si>
  <si>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</si>
  <si>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</si>
  <si>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</si>
  <si>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</si>
  <si>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</si>
  <si>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</si>
  <si>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</si>
  <si>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</si>
  <si>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</si>
  <si>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</si>
  <si>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</si>
  <si>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</si>
  <si>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</si>
  <si>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</si>
  <si>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</si>
  <si>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</si>
  <si>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</si>
  <si>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</si>
  <si>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</si>
  <si>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</si>
  <si>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</si>
  <si>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</si>
  <si>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</si>
  <si>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</si>
  <si>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</si>
  <si>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</si>
  <si>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</si>
  <si>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</si>
  <si>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</si>
  <si>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</si>
  <si>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</si>
  <si>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</si>
  <si>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</si>
  <si>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</si>
  <si>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</si>
  <si>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</si>
  <si>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</si>
  <si>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</si>
  <si>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</si>
  <si>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</si>
  <si>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</si>
  <si>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</si>
  <si>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</si>
  <si>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</si>
  <si>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</si>
  <si>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</si>
  <si>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</si>
  <si>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</si>
  <si>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</si>
  <si>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</si>
  <si>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</si>
  <si>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</si>
  <si>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</si>
  <si>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</si>
  <si>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</si>
  <si>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</si>
  <si>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</si>
  <si>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</si>
  <si>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</si>
  <si>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</si>
  <si>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</si>
  <si>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</si>
  <si>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</si>
  <si>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</si>
  <si>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</si>
  <si>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</si>
  <si>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</si>
  <si>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</si>
  <si>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</si>
  <si>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</si>
  <si>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</si>
  <si>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</si>
  <si>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</si>
  <si>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</si>
  <si>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</si>
  <si>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</si>
  <si>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</si>
  <si>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</si>
  <si>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</si>
  <si>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</si>
  <si>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</si>
  <si>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</si>
  <si>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</si>
  <si>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</si>
  <si>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</si>
  <si>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</si>
  <si>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</si>
  <si>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</si>
  <si>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</si>
  <si>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</si>
  <si>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</si>
  <si>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</si>
  <si>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</si>
  <si>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</si>
  <si>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</si>
  <si>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</si>
  <si>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</si>
  <si>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</si>
  <si>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</si>
  <si>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</si>
  <si>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</si>
  <si>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</si>
  <si>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</si>
  <si>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</si>
  <si>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</si>
  <si>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</si>
  <si>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</si>
  <si>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</si>
  <si>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</si>
  <si>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</si>
  <si>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</si>
  <si>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</si>
  <si>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</si>
  <si>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</si>
  <si>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</si>
  <si>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</si>
  <si>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</si>
  <si>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</si>
  <si>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</si>
  <si>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</si>
  <si>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</si>
  <si>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</si>
  <si>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</si>
  <si>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</si>
  <si>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</si>
  <si>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</si>
  <si>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</si>
  <si>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</si>
  <si>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</si>
  <si>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</si>
  <si>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</si>
  <si>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</si>
  <si>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</si>
  <si>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</si>
  <si>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</si>
  <si>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</si>
  <si>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</si>
  <si>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</si>
  <si>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</si>
  <si>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</si>
  <si>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</si>
  <si>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</si>
  <si>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</si>
  <si>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</si>
  <si>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</si>
  <si>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</si>
  <si>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</si>
  <si>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</si>
  <si>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</si>
  <si>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</si>
  <si>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</si>
  <si>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</si>
  <si>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</si>
  <si>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</si>
  <si>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</si>
  <si>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</si>
  <si>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</si>
  <si>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</si>
  <si>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</si>
  <si>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</si>
  <si>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</si>
  <si>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</si>
  <si>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</si>
  <si>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</si>
  <si>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</si>
  <si>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</si>
  <si>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</si>
  <si>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</si>
  <si>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</si>
  <si>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</si>
  <si>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</si>
  <si>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</si>
  <si>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</si>
  <si>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</si>
  <si>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</si>
  <si>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</si>
  <si>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</si>
  <si>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</si>
  <si>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</si>
  <si>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</si>
  <si>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</si>
  <si>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</si>
  <si>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</si>
  <si>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</si>
  <si>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</si>
  <si>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</si>
  <si>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</si>
  <si>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</si>
  <si>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</si>
  <si>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</si>
  <si>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</si>
  <si>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</si>
  <si>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</si>
  <si>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</si>
  <si>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</si>
  <si>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</si>
  <si>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</si>
  <si>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</si>
  <si>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</si>
  <si>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</si>
  <si>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</si>
  <si>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</si>
  <si>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</si>
  <si>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</si>
  <si>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</si>
  <si>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</si>
  <si>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</si>
  <si>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</si>
  <si>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</si>
  <si>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</si>
  <si>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</si>
  <si>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</si>
  <si>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</si>
  <si>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</si>
  <si>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</si>
  <si>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</si>
  <si>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</si>
  <si>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</si>
  <si>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</si>
  <si>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</si>
  <si>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</si>
  <si>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</si>
  <si>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</si>
  <si>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</si>
  <si>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</si>
  <si>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</si>
  <si>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</si>
  <si>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</si>
  <si>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</si>
  <si>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</si>
  <si>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</si>
  <si>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</si>
  <si>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</si>
  <si>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</si>
  <si>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</si>
  <si>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</si>
  <si>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</si>
  <si>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</si>
  <si>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</si>
  <si>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</si>
  <si>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</si>
  <si>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</si>
  <si>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</si>
  <si>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</si>
  <si>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</si>
  <si>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</si>
  <si>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</si>
  <si>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</si>
  <si>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</si>
  <si>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</si>
  <si>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</si>
  <si>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</si>
  <si>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</si>
  <si>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</si>
  <si>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</si>
  <si>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</si>
  <si>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</si>
  <si>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</si>
  <si>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</si>
  <si>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</si>
  <si>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</si>
  <si>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</si>
  <si>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</si>
  <si>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</si>
  <si>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</si>
  <si>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</si>
  <si>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</si>
  <si>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</si>
  <si>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</si>
  <si>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</si>
  <si>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</si>
  <si>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</si>
  <si>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</si>
  <si>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</si>
  <si>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</si>
  <si>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</si>
  <si>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</si>
  <si>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</si>
  <si>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</si>
  <si>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</si>
  <si>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</si>
  <si>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</si>
  <si>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</si>
  <si>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</si>
  <si>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</si>
  <si>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</si>
  <si>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</si>
  <si>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</si>
  <si>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</si>
  <si>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</si>
  <si>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</si>
  <si>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</si>
  <si>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</si>
  <si>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</si>
  <si>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</si>
  <si>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</si>
  <si>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</si>
  <si>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</si>
  <si>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</si>
  <si>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</si>
  <si>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</si>
  <si>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</si>
  <si>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</si>
  <si>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</si>
  <si>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</si>
  <si>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</si>
  <si>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</si>
  <si>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</si>
  <si>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</si>
  <si>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</si>
  <si>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</si>
  <si>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</si>
  <si>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</si>
  <si>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</si>
  <si>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</si>
  <si>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</si>
  <si>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</si>
  <si>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</si>
  <si>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</si>
  <si>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</si>
  <si>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</si>
  <si>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</si>
  <si>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</si>
  <si>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</si>
  <si>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</si>
  <si>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</si>
  <si>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</si>
  <si>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</si>
  <si>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</si>
  <si>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</si>
  <si>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</si>
  <si>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</si>
  <si>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</si>
  <si>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</si>
  <si>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</si>
  <si>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</si>
  <si>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</si>
  <si>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</si>
  <si>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</si>
  <si>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</si>
  <si>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</si>
  <si>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</si>
  <si>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</si>
  <si>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</si>
  <si>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</si>
  <si>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</si>
  <si>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</si>
  <si>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</si>
  <si>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</si>
  <si>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</si>
  <si>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</si>
  <si>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</si>
  <si>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</si>
  <si>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</si>
  <si>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</si>
  <si>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</si>
  <si>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</si>
  <si>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</si>
  <si>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</si>
  <si>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</si>
  <si>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</si>
  <si>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</si>
  <si>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</si>
  <si>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</si>
  <si>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</si>
  <si>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</si>
  <si>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</si>
  <si>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</si>
  <si>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</si>
  <si>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</si>
  <si>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</si>
  <si>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</si>
  <si>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</si>
  <si>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</si>
  <si>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</si>
  <si>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</si>
  <si>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</si>
  <si>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</si>
  <si>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</si>
  <si>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</si>
  <si>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</si>
  <si>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</si>
  <si>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</si>
  <si>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</si>
  <si>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</si>
  <si>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</si>
  <si>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</si>
  <si>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</si>
  <si>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</si>
  <si>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</si>
  <si>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</si>
  <si>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</si>
  <si>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</si>
  <si>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</si>
  <si>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</si>
  <si>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</si>
  <si>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</si>
  <si>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</si>
  <si>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</si>
  <si>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</si>
  <si>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</si>
  <si>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</si>
  <si>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</si>
  <si>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</si>
  <si>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</si>
  <si>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</si>
  <si>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</si>
  <si>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</si>
  <si>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</si>
  <si>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</si>
  <si>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</si>
  <si>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</si>
  <si>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</si>
  <si>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</si>
  <si>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</si>
  <si>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</si>
  <si>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</si>
  <si>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</si>
  <si>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</si>
  <si>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</si>
  <si>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</si>
  <si>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</si>
  <si>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</si>
  <si>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</si>
  <si>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</si>
  <si>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</si>
  <si>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</si>
  <si>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</si>
  <si>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</si>
  <si>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</si>
  <si>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</si>
  <si>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</si>
  <si>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</si>
  <si>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</si>
  <si>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</si>
  <si>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</si>
  <si>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</si>
  <si>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</si>
  <si>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</si>
  <si>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</si>
  <si>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</si>
  <si>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</si>
  <si>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</si>
  <si>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</si>
  <si>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</si>
  <si>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</si>
  <si>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</si>
  <si>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</si>
  <si>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</si>
  <si>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</si>
  <si>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</si>
  <si>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</si>
  <si>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</si>
  <si>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</si>
  <si>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</si>
  <si>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</si>
  <si>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</si>
  <si>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</si>
  <si>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</si>
  <si>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</si>
  <si>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</si>
  <si>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</si>
  <si>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</si>
  <si>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</si>
  <si>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</si>
  <si>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</si>
  <si>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</si>
  <si>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</si>
  <si>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</si>
  <si>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</si>
  <si>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</si>
  <si>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</si>
  <si>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</si>
  <si>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</si>
  <si>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</si>
  <si>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</si>
  <si>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</si>
  <si>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</si>
  <si>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</si>
  <si>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</si>
  <si>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</si>
  <si>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</si>
  <si>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</si>
  <si>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</si>
  <si>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</si>
  <si>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</si>
  <si>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</si>
  <si>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</si>
  <si>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</si>
  <si>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</si>
  <si>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</si>
  <si>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</si>
  <si>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</si>
  <si>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</si>
  <si>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</si>
  <si>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</si>
  <si>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</si>
  <si>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</si>
  <si>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</si>
  <si>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</si>
  <si>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</si>
  <si>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</si>
  <si>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</si>
  <si>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</si>
  <si>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</si>
  <si>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</si>
  <si>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</si>
  <si>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</si>
  <si>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</si>
  <si>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</si>
  <si>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</si>
  <si>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</si>
  <si>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</si>
  <si>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</si>
  <si>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</si>
  <si>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</si>
  <si>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</si>
  <si>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</si>
  <si>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</si>
  <si>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</si>
  <si>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</si>
  <si>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</si>
  <si>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</si>
  <si>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</si>
  <si>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</si>
  <si>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</si>
  <si>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</si>
  <si>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</si>
  <si>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</si>
  <si>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</si>
  <si>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</si>
  <si>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</si>
  <si>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</si>
  <si>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</si>
  <si>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</si>
  <si>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</si>
  <si>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</si>
  <si>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</si>
  <si>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</si>
  <si>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</si>
  <si>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</si>
  <si>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</si>
  <si>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</si>
  <si>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</si>
  <si>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</si>
  <si>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</si>
  <si>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</si>
  <si>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</si>
  <si>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</si>
  <si>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</si>
  <si>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</si>
  <si>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</si>
  <si>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</si>
  <si>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</si>
  <si>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</si>
  <si>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</si>
  <si>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</si>
  <si>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</si>
  <si>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</si>
  <si>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</si>
  <si>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</si>
  <si>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</si>
  <si>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</si>
  <si>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</si>
  <si>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</si>
  <si>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</si>
  <si>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</si>
  <si>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</si>
  <si>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</si>
  <si>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</si>
  <si>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</si>
  <si>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</si>
  <si>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</si>
  <si>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</si>
  <si>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</si>
  <si>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</si>
  <si>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</si>
  <si>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</si>
  <si>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</si>
  <si>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</si>
  <si>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</si>
  <si>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</si>
  <si>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</si>
  <si>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</si>
  <si>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</si>
  <si>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</si>
  <si>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</si>
  <si>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</si>
  <si>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</si>
  <si>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</si>
  <si>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</si>
  <si>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</si>
  <si>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</si>
  <si>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</si>
  <si>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</si>
  <si>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</si>
  <si>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</si>
  <si>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</si>
  <si>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</si>
  <si>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</si>
  <si>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</si>
  <si>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</si>
  <si>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</si>
  <si>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</si>
  <si>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</si>
  <si>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</si>
  <si>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</si>
  <si>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</si>
  <si>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</si>
  <si>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</si>
  <si>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</si>
  <si>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</si>
  <si>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</si>
  <si>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</si>
  <si>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</si>
  <si>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</si>
  <si>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</si>
  <si>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</si>
  <si>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</si>
  <si>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</si>
  <si>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</si>
  <si>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</si>
  <si>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</si>
  <si>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</si>
  <si>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</si>
  <si>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</si>
  <si>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</si>
  <si>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</si>
  <si>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</si>
  <si>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</si>
  <si>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</si>
  <si>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</si>
  <si>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</si>
  <si>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</si>
  <si>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</si>
  <si>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</si>
  <si>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</si>
  <si>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</si>
  <si>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</si>
  <si>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</si>
  <si>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</si>
  <si>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</si>
  <si>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</si>
  <si>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</si>
  <si>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</si>
  <si>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</si>
  <si>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</si>
  <si>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</si>
  <si>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</si>
  <si>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</si>
  <si>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</si>
  <si>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</si>
  <si>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</si>
  <si>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</si>
  <si>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</si>
  <si>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</si>
  <si>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</si>
  <si>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</si>
  <si>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</si>
  <si>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</si>
  <si>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</si>
  <si>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</si>
  <si>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</si>
  <si>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</si>
  <si>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</si>
  <si>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</si>
  <si>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</si>
  <si>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</si>
  <si>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</si>
  <si>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</si>
  <si>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</si>
  <si>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</si>
  <si>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</si>
  <si>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</si>
  <si>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</si>
  <si>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</si>
  <si>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</si>
  <si>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</si>
  <si>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</si>
  <si>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</si>
  <si>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</si>
  <si>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</si>
  <si>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</si>
  <si>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</si>
  <si>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</si>
  <si>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</si>
  <si>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</si>
  <si>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</si>
  <si>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</si>
  <si>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</si>
  <si>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</si>
  <si>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</si>
  <si>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</si>
  <si>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</si>
  <si>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</si>
  <si>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</si>
  <si>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</si>
  <si>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</si>
  <si>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</si>
  <si>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</si>
  <si>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</si>
  <si>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</si>
  <si>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</si>
  <si>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</si>
  <si>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</si>
  <si>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</si>
  <si>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</si>
  <si>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</si>
  <si>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</si>
  <si>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</si>
  <si>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</si>
  <si>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</si>
  <si>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</si>
  <si>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</si>
  <si>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</si>
  <si>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</si>
  <si>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</si>
  <si>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</si>
  <si>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</si>
  <si>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</si>
  <si>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</si>
  <si>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</si>
  <si>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</si>
  <si>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</si>
  <si>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</si>
  <si>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</si>
  <si>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</si>
  <si>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</si>
  <si>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</si>
  <si>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</si>
  <si>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</si>
  <si>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</si>
  <si>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</si>
  <si>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</si>
  <si>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</si>
  <si>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</si>
  <si>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</si>
  <si>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</si>
  <si>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</si>
  <si>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</si>
  <si>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</si>
  <si>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</si>
  <si>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</si>
  <si>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</si>
  <si>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</si>
  <si>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</si>
  <si>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</si>
  <si>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</si>
  <si>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</si>
  <si>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</si>
  <si>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</si>
  <si>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</si>
  <si>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</si>
  <si>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</si>
  <si>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</si>
  <si>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</si>
  <si>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</si>
  <si>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</si>
  <si>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</si>
  <si>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</si>
  <si>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</si>
  <si>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</si>
  <si>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</si>
  <si>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</si>
  <si>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</si>
  <si>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</si>
  <si>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</si>
  <si>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</si>
  <si>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</si>
  <si>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</si>
  <si>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</si>
  <si>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</si>
  <si>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</si>
  <si>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</si>
  <si>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</si>
  <si>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</si>
  <si>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</si>
  <si>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</si>
  <si>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</si>
  <si>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</si>
  <si>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</si>
  <si>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</si>
  <si>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</si>
  <si>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</si>
  <si>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</si>
  <si>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</si>
  <si>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</si>
  <si>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</si>
  <si>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</si>
  <si>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</si>
  <si>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</si>
  <si>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</si>
  <si>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</si>
  <si>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</si>
  <si>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</si>
  <si>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</si>
  <si>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</si>
  <si>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</si>
  <si>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</si>
  <si>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</si>
  <si>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</si>
  <si>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</si>
  <si>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</si>
  <si>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</si>
  <si>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</si>
  <si>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</si>
  <si>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</si>
  <si>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</si>
  <si>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</si>
  <si>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</si>
  <si>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</si>
  <si>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</si>
  <si>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</si>
  <si>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</si>
  <si>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</si>
  <si>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</si>
  <si>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</si>
  <si>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</si>
  <si>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</si>
  <si>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</si>
  <si>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</si>
  <si>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</si>
  <si>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</si>
  <si>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</si>
  <si>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</si>
  <si>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</si>
  <si>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</si>
  <si>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</si>
  <si>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</si>
  <si>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</si>
  <si>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</si>
  <si>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</si>
  <si>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</si>
  <si>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</si>
  <si>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</si>
  <si>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</si>
  <si>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</si>
  <si>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</si>
  <si>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</si>
  <si>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</si>
  <si>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</si>
  <si>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</si>
  <si>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</si>
  <si>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</si>
  <si>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</si>
  <si>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</si>
  <si>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</si>
  <si>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</si>
  <si>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</si>
  <si>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</si>
  <si>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</si>
  <si>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</si>
  <si>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</si>
  <si>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</si>
  <si>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</si>
  <si>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</si>
  <si>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</si>
  <si>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</si>
  <si>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</si>
  <si>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</si>
  <si>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</si>
  <si>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</si>
  <si>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</si>
  <si>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</si>
  <si>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</si>
  <si>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</si>
  <si>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</si>
  <si>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</si>
  <si>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</si>
  <si>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</si>
  <si>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</si>
  <si>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</si>
  <si>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</si>
  <si>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</si>
  <si>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</si>
  <si>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</si>
  <si>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</si>
  <si>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</si>
  <si>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</si>
  <si>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</si>
  <si>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</si>
  <si>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</si>
  <si>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</si>
  <si>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</si>
  <si>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</si>
  <si>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</si>
  <si>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</si>
  <si>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</si>
  <si>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</si>
  <si>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</si>
  <si>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</si>
  <si>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</si>
  <si>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</si>
  <si>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</si>
  <si>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</si>
  <si>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</si>
  <si>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</si>
  <si>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</si>
  <si>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</si>
  <si>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</si>
  <si>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</si>
  <si>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</si>
  <si>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</si>
  <si>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</si>
  <si>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</si>
  <si>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</si>
  <si>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</si>
  <si>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</si>
  <si>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</si>
  <si>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</si>
  <si>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</si>
  <si>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</si>
  <si>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</si>
  <si>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</si>
  <si>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</si>
  <si>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</si>
  <si>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</si>
  <si>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</si>
  <si>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</si>
  <si>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</si>
  <si>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</si>
  <si>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</si>
  <si>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</si>
  <si>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</si>
  <si>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</si>
  <si>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</si>
  <si>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</si>
  <si>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</si>
  <si>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</si>
  <si>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</si>
  <si>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</si>
  <si>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</si>
  <si>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</si>
  <si>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</si>
  <si>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</si>
  <si>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</si>
  <si>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</si>
  <si>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</si>
  <si>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</si>
  <si>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</si>
  <si>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</si>
  <si>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</si>
  <si>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</si>
  <si>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</si>
  <si>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</si>
  <si>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</si>
  <si>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</si>
  <si>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</si>
  <si>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</si>
  <si>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</si>
  <si>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</si>
  <si>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</si>
  <si>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</si>
  <si>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</si>
  <si>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</si>
  <si>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</si>
  <si>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</si>
  <si>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</si>
  <si>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</si>
  <si>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</si>
  <si>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</si>
  <si>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</si>
  <si>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</si>
  <si>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</si>
  <si>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</si>
  <si>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</si>
  <si>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</si>
  <si>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</si>
  <si>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</si>
  <si>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</si>
  <si>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</si>
  <si>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</si>
  <si>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</si>
  <si>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</si>
  <si>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</si>
  <si>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</si>
  <si>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</si>
  <si>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</si>
  <si>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</si>
  <si>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</si>
  <si>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</si>
  <si>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</si>
  <si>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</si>
  <si>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</si>
  <si>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</si>
  <si>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</si>
  <si>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</si>
  <si>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</si>
  <si>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</si>
  <si>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</si>
  <si>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</si>
  <si>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</si>
  <si>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</si>
  <si>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</si>
  <si>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</si>
  <si>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</si>
  <si>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</si>
  <si>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</si>
  <si>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</si>
  <si>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</si>
  <si>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</si>
  <si>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</si>
  <si>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</si>
  <si>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</si>
  <si>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</si>
  <si>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</si>
  <si>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</si>
  <si>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</si>
  <si>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</si>
  <si>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</si>
  <si>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</si>
  <si>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</si>
  <si>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</si>
  <si>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</si>
  <si>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</si>
  <si>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</si>
  <si>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</si>
  <si>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</si>
  <si>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</si>
  <si>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</si>
  <si>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</si>
  <si>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</si>
  <si>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</si>
  <si>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</si>
  <si>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</si>
  <si>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</si>
  <si>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</si>
  <si>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</si>
  <si>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</si>
  <si>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</si>
  <si>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</si>
  <si>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</si>
  <si>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</si>
  <si>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</si>
  <si>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</si>
  <si>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</si>
  <si>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</si>
  <si>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</si>
  <si>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</si>
  <si>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</si>
  <si>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</si>
  <si>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</si>
  <si>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</si>
  <si>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</si>
  <si>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</si>
  <si>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</si>
  <si>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</si>
  <si>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</si>
  <si>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</si>
  <si>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</si>
  <si>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</si>
  <si>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</si>
  <si>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</si>
  <si>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</si>
  <si>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</si>
  <si>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</si>
  <si>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</si>
  <si>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</si>
  <si>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</si>
  <si>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</si>
  <si>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</si>
  <si>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</si>
  <si>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</si>
  <si>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</si>
  <si>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</si>
  <si>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</si>
  <si>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</si>
  <si>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</si>
  <si>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</si>
  <si>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</si>
  <si>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</si>
  <si>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</si>
  <si>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</si>
  <si>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</si>
  <si>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</si>
  <si>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</si>
  <si>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</si>
  <si>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</si>
  <si>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</si>
  <si>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</si>
  <si>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</si>
  <si>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</si>
  <si>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</si>
  <si>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</si>
  <si>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</si>
  <si>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</si>
  <si>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</si>
  <si>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</si>
  <si>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</si>
  <si>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</si>
  <si>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</si>
  <si>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</si>
  <si>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</si>
  <si>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</si>
  <si>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</si>
  <si>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</si>
  <si>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</si>
  <si>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</si>
  <si>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</si>
  <si>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</si>
  <si>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</si>
  <si>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</si>
  <si>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</si>
  <si>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</si>
  <si>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</si>
  <si>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</si>
  <si>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</si>
  <si>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</si>
  <si>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</si>
  <si>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</si>
  <si>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</si>
  <si>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</si>
  <si>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</si>
  <si>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</si>
  <si>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</si>
  <si>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</si>
  <si>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</si>
  <si>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</si>
  <si>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</si>
  <si>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</si>
  <si>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</si>
  <si>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</si>
  <si>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</si>
  <si>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</si>
  <si>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</si>
  <si>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</si>
  <si>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</si>
  <si>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</si>
  <si>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</si>
  <si>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</si>
  <si>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</si>
  <si>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</si>
  <si>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</si>
  <si>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</si>
  <si>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</si>
  <si>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</si>
  <si>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</si>
  <si>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</si>
  <si>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</si>
  <si>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</si>
  <si>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</si>
  <si>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</si>
  <si>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</si>
  <si>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</si>
  <si>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</si>
  <si>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</si>
  <si>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</si>
  <si>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</si>
  <si>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</si>
  <si>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</si>
  <si>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</si>
  <si>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</si>
  <si>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</si>
  <si>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</si>
  <si>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</si>
  <si>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</si>
  <si>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</si>
  <si>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</si>
  <si>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</si>
  <si>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</si>
  <si>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</si>
  <si>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</si>
  <si>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</si>
  <si>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</si>
  <si>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</si>
  <si>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</si>
  <si>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</si>
  <si>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</si>
  <si>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</si>
  <si>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</si>
  <si>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</si>
  <si>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</si>
  <si>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</si>
  <si>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</si>
  <si>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</si>
  <si>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</si>
  <si>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</si>
  <si>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</si>
  <si>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</si>
  <si>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</si>
  <si>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</si>
  <si>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</si>
  <si>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</si>
  <si>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</si>
  <si>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</si>
  <si>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</si>
  <si>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</si>
  <si>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</si>
  <si>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</si>
  <si>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</si>
  <si>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</si>
  <si>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</si>
  <si>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</si>
  <si>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</si>
  <si>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</si>
  <si>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</si>
  <si>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</si>
  <si>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</si>
  <si>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</si>
  <si>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</si>
  <si>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</si>
  <si>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</si>
  <si>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</si>
  <si>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</si>
  <si>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</si>
  <si>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</si>
  <si>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</si>
  <si>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</si>
  <si>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</si>
  <si>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</si>
  <si>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</si>
  <si>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</si>
  <si>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</si>
  <si>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</si>
  <si>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</si>
  <si>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</si>
  <si>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</si>
  <si>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</si>
  <si>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</si>
  <si>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</si>
  <si>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</si>
  <si>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</si>
  <si>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</si>
  <si>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</si>
  <si>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</si>
  <si>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</si>
  <si>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</si>
  <si>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</si>
  <si>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</si>
  <si>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</si>
  <si>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</si>
  <si>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</si>
  <si>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</si>
  <si>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</si>
  <si>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</si>
  <si>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</si>
  <si>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</si>
  <si>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</si>
  <si>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</si>
  <si>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</si>
  <si>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</si>
  <si>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</si>
  <si>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</si>
  <si>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</si>
  <si>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</si>
  <si>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</si>
  <si>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</si>
  <si>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</si>
  <si>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</si>
  <si>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</si>
  <si>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</si>
  <si>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</si>
  <si>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</si>
  <si>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</si>
  <si>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</si>
  <si>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</si>
  <si>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</si>
  <si>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</si>
  <si>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</si>
  <si>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</si>
  <si>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</si>
  <si>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</si>
  <si>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</si>
  <si>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</si>
  <si>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</si>
  <si>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</si>
  <si>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</si>
  <si>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</si>
  <si>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</si>
  <si>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</si>
  <si>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</si>
  <si>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</si>
  <si>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</si>
  <si>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</si>
  <si>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</si>
  <si>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</si>
  <si>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</si>
  <si>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</si>
  <si>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</si>
  <si>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</si>
  <si>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</si>
  <si>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</si>
  <si>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</si>
  <si>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</si>
  <si>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</si>
  <si>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</si>
  <si>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</si>
  <si>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</si>
  <si>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</si>
  <si>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</si>
  <si>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</si>
  <si>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</si>
  <si>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</si>
  <si>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</si>
  <si>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</si>
  <si>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</si>
  <si>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</si>
  <si>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</si>
  <si>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</si>
  <si>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</si>
  <si>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</si>
  <si>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</si>
  <si>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</si>
  <si>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</si>
  <si>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</si>
  <si>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</si>
  <si>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</si>
  <si>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</si>
  <si>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</si>
  <si>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</si>
  <si>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</si>
  <si>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</si>
  <si>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</si>
  <si>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</si>
  <si>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</si>
  <si>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</si>
  <si>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</si>
  <si>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</si>
  <si>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</si>
  <si>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</si>
  <si>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</si>
  <si>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</si>
  <si>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</si>
  <si>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</si>
  <si>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</si>
  <si>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</si>
  <si>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</si>
  <si>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</si>
  <si>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</si>
  <si>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</si>
  <si>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</si>
  <si>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</si>
  <si>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</si>
  <si>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</si>
  <si>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</si>
  <si>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</si>
  <si>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</si>
  <si>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</si>
  <si>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</si>
  <si>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</si>
  <si>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</si>
  <si>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</si>
  <si>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</si>
  <si>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</si>
  <si>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</si>
  <si>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</si>
  <si>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</si>
  <si>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</si>
  <si>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</si>
  <si>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</si>
  <si>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</si>
  <si>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</si>
  <si>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</si>
  <si>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</si>
  <si>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</si>
  <si>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</si>
  <si>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</si>
  <si>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</si>
  <si>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</si>
  <si>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</si>
  <si>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</si>
  <si>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</si>
  <si>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</si>
  <si>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</si>
  <si>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</si>
  <si>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</si>
  <si>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</si>
  <si>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</si>
  <si>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</si>
  <si>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</si>
  <si>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</si>
  <si>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</si>
  <si>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</si>
  <si>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</si>
  <si>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</si>
  <si>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</si>
  <si>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</si>
  <si>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</si>
  <si>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</si>
  <si>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</si>
  <si>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</si>
  <si>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</si>
  <si>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</si>
  <si>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</si>
  <si>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</si>
  <si>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</si>
  <si>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</si>
  <si>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</si>
  <si>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</si>
  <si>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</si>
  <si>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</si>
  <si>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</si>
  <si>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</si>
  <si>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</si>
  <si>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</si>
  <si>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</si>
  <si>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</si>
  <si>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</si>
  <si>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</si>
  <si>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</si>
  <si>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</si>
  <si>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</si>
  <si>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</si>
  <si>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</si>
  <si>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</si>
  <si>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</si>
  <si>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</si>
  <si>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</si>
  <si>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</si>
  <si>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</si>
  <si>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</si>
  <si>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</si>
  <si>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</si>
  <si>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</si>
  <si>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</si>
  <si>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</si>
  <si>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</si>
  <si>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</si>
  <si>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</si>
  <si>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</si>
  <si>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</si>
  <si>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</si>
  <si>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</si>
  <si>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</si>
  <si>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</si>
  <si>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</si>
  <si>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</si>
  <si>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</si>
  <si>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</si>
  <si>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</si>
  <si>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</si>
  <si>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</si>
  <si>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</si>
  <si>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</si>
  <si>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</si>
  <si>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</si>
  <si>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</si>
  <si>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</si>
  <si>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</si>
  <si>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</si>
  <si>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</si>
  <si>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</si>
  <si>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</si>
  <si>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</si>
  <si>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</si>
  <si>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</si>
  <si>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</si>
  <si>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</si>
  <si>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</si>
  <si>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</si>
  <si>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</si>
  <si>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</si>
  <si>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</si>
  <si>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</si>
  <si>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</si>
  <si>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</si>
  <si>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</si>
  <si>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</si>
  <si>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</si>
  <si>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</si>
  <si>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</si>
  <si>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</si>
  <si>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</si>
  <si>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</si>
  <si>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</si>
  <si>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</si>
  <si>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</si>
  <si>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</si>
  <si>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</si>
  <si>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</si>
  <si>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</si>
  <si>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</si>
  <si>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</si>
  <si>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</si>
  <si>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</si>
  <si>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</si>
  <si>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</si>
  <si>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</si>
  <si>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</si>
  <si>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</si>
  <si>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</si>
  <si>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</si>
  <si>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</si>
  <si>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</si>
  <si>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</si>
  <si>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</si>
  <si>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</si>
  <si>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</si>
  <si>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</si>
  <si>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</si>
  <si>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</si>
  <si>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</si>
  <si>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</si>
  <si>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</si>
  <si>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</si>
  <si>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</si>
  <si>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</si>
  <si>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</si>
  <si>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</si>
  <si>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</si>
  <si>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</si>
  <si>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</si>
  <si>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</si>
  <si>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</si>
  <si>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</si>
  <si>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</si>
  <si>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</si>
  <si>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</si>
  <si>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</si>
  <si>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</si>
  <si>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</si>
  <si>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</si>
  <si>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</si>
  <si>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</si>
  <si>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</si>
  <si>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</si>
  <si>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</si>
  <si>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</si>
  <si>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</si>
  <si>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</si>
  <si>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</si>
  <si>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</si>
  <si>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</si>
  <si>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</si>
  <si>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</si>
  <si>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</si>
  <si>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</si>
  <si>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</si>
  <si>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</si>
  <si>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</si>
  <si>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</si>
  <si>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</si>
  <si>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</si>
  <si>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</si>
  <si>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</si>
  <si>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</si>
  <si>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</si>
  <si>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</si>
  <si>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</si>
  <si>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</si>
  <si>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</si>
  <si>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</si>
  <si>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</si>
  <si>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</si>
  <si>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</si>
  <si>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</si>
  <si>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</si>
  <si>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</si>
  <si>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</si>
  <si>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</si>
  <si>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</si>
  <si>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</si>
  <si>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</si>
  <si>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</si>
  <si>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</si>
  <si>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</si>
  <si>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</si>
  <si>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</si>
  <si>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</si>
  <si>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</si>
  <si>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</si>
  <si>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</si>
  <si>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</si>
  <si>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</si>
  <si>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</si>
  <si>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</si>
  <si>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</si>
  <si>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</si>
  <si>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</si>
  <si>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</si>
  <si>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</si>
  <si>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</si>
  <si>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</si>
  <si>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</si>
  <si>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</si>
  <si>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</si>
  <si>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</si>
  <si>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</si>
  <si>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</si>
  <si>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</si>
  <si>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</si>
  <si>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</si>
  <si>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</si>
  <si>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</si>
  <si>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</si>
  <si>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</si>
  <si>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</si>
  <si>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</si>
  <si>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</si>
  <si>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</si>
  <si>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</si>
  <si>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</si>
  <si>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</si>
  <si>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</si>
  <si>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</si>
  <si>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</si>
  <si>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</si>
  <si>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</si>
  <si>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</si>
  <si>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</si>
  <si>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</si>
  <si>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</si>
  <si>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</si>
  <si>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</si>
  <si>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</si>
  <si>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</si>
  <si>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</si>
  <si>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</si>
  <si>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</si>
  <si>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</si>
  <si>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</si>
  <si>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</si>
  <si>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</si>
  <si>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</si>
  <si>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</si>
  <si>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</si>
  <si>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</si>
  <si>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</si>
  <si>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</si>
  <si>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</si>
  <si>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</si>
  <si>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</si>
  <si>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</si>
  <si>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</si>
  <si>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</si>
  <si>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</si>
  <si>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</si>
  <si>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</si>
  <si>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</si>
  <si>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</si>
  <si>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</si>
  <si>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</si>
  <si>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</si>
  <si>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</si>
  <si>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</si>
  <si>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</si>
  <si>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</si>
  <si>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</si>
  <si>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</si>
  <si>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</si>
  <si>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</si>
  <si>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</si>
  <si>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</si>
  <si>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</si>
  <si>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</si>
  <si>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</si>
  <si>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</si>
  <si>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</si>
  <si>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</si>
  <si>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</si>
  <si>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</si>
  <si>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</si>
  <si>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</si>
  <si>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</si>
  <si>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</si>
  <si>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</si>
  <si>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</si>
  <si>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</si>
  <si>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</si>
  <si>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</si>
  <si>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</si>
  <si>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</si>
  <si>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</si>
  <si>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</si>
  <si>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</si>
  <si>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</si>
  <si>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</si>
  <si>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</si>
  <si>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</si>
  <si>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</si>
  <si>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</si>
  <si>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</si>
  <si>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</si>
  <si>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</si>
  <si>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</si>
  <si>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</si>
  <si>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</si>
  <si>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</si>
  <si>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</si>
  <si>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</si>
  <si>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</si>
  <si>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</si>
  <si>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</si>
  <si>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</si>
  <si>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</si>
  <si>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</si>
  <si>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</si>
  <si>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</si>
  <si>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</si>
  <si>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</si>
  <si>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</si>
  <si>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</si>
  <si>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</si>
  <si>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</si>
  <si>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</si>
  <si>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</si>
  <si>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</si>
  <si>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</si>
  <si>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</si>
  <si>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</si>
  <si>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</si>
  <si>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</si>
  <si>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</si>
  <si>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</si>
  <si>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</si>
  <si>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</si>
  <si>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</si>
  <si>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</si>
  <si>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</si>
  <si>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</si>
  <si>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</si>
  <si>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</si>
  <si>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</si>
  <si>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</si>
  <si>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</si>
  <si>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</si>
  <si>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</si>
  <si>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</si>
  <si>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</si>
  <si>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</si>
  <si>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</si>
  <si>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</si>
  <si>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</si>
  <si>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</si>
  <si>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</si>
  <si>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</si>
  <si>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</si>
  <si>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</si>
  <si>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</si>
  <si>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</si>
  <si>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</si>
  <si>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</si>
  <si>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</si>
  <si>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</si>
  <si>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</si>
  <si>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</si>
  <si>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</si>
  <si>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</si>
  <si>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</si>
  <si>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</si>
  <si>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</si>
  <si>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</si>
  <si>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</si>
  <si>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</si>
  <si>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</si>
  <si>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</si>
  <si>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</si>
  <si>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</si>
  <si>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</si>
  <si>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</si>
  <si>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</si>
  <si>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</si>
  <si>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</si>
  <si>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</si>
  <si>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</si>
  <si>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</si>
  <si>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</si>
  <si>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</si>
  <si>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</si>
  <si>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</si>
  <si>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</si>
  <si>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</si>
  <si>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</si>
  <si>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</si>
  <si>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</si>
  <si>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</si>
  <si>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</si>
  <si>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</si>
  <si>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</si>
  <si>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</si>
  <si>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</si>
  <si>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</si>
  <si>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</si>
  <si>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</si>
  <si>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</si>
  <si>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</si>
  <si>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</si>
  <si>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</si>
  <si>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</si>
  <si>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</si>
  <si>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</si>
  <si>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</si>
  <si>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</si>
  <si>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</si>
  <si>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</si>
  <si>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</si>
  <si>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</si>
  <si>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</si>
  <si>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</si>
  <si>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</si>
  <si>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</si>
  <si>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</si>
  <si>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</si>
  <si>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</si>
  <si>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</si>
  <si>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</si>
  <si>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</si>
  <si>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</si>
  <si>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</si>
  <si>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</si>
  <si>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</si>
  <si>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</si>
  <si>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</si>
  <si>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</si>
  <si>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</si>
  <si>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</si>
  <si>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</si>
  <si>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</si>
  <si>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</si>
  <si>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</si>
  <si>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</si>
  <si>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</si>
  <si>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</si>
  <si>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</si>
  <si>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</si>
  <si>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</si>
  <si>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</si>
  <si>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</si>
  <si>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</si>
  <si>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</si>
  <si>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</si>
  <si>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</si>
  <si>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</si>
  <si>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</si>
  <si>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</si>
  <si>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</si>
  <si>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</si>
  <si>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</si>
  <si>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</si>
  <si>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</si>
  <si>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</si>
  <si>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</si>
  <si>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</si>
  <si>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</si>
  <si>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</si>
  <si>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</si>
  <si>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</si>
  <si>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</si>
  <si>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</si>
  <si>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</si>
  <si>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</si>
  <si>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</si>
  <si>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</si>
  <si>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</si>
  <si>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</si>
  <si>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</si>
  <si>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</si>
  <si>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</si>
  <si>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</si>
  <si>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</si>
  <si>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</si>
  <si>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</si>
  <si>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</si>
  <si>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</si>
  <si>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</si>
  <si>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</si>
  <si>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</si>
  <si>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</si>
  <si>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</si>
  <si>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</si>
  <si>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</si>
  <si>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</si>
  <si>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</si>
  <si>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</si>
  <si>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</si>
  <si>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</si>
  <si>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</si>
  <si>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</si>
  <si>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</si>
  <si>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</si>
  <si>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</si>
  <si>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</si>
  <si>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</si>
  <si>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</si>
  <si>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</si>
  <si>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</si>
  <si>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</si>
  <si>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</si>
  <si>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</si>
  <si>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</si>
  <si>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</si>
  <si>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</si>
  <si>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</si>
  <si>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</si>
  <si>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</si>
  <si>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</si>
  <si>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</si>
  <si>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</si>
  <si>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</si>
  <si>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</si>
  <si>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</si>
  <si>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</si>
  <si>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</si>
  <si>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</si>
  <si>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</si>
  <si>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</si>
  <si>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</si>
  <si>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</si>
  <si>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</si>
  <si>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</si>
  <si>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</si>
  <si>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</si>
  <si>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</si>
  <si>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</si>
  <si>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</si>
  <si>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</si>
  <si>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</si>
  <si>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</si>
  <si>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</si>
  <si>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</si>
  <si>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</si>
  <si>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</si>
  <si>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</si>
  <si>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</si>
  <si>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</si>
  <si>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</si>
  <si>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</si>
  <si>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</si>
  <si>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</si>
  <si>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</si>
  <si>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</si>
  <si>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</si>
  <si>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</si>
  <si>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</si>
  <si>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</si>
  <si>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</si>
  <si>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</si>
  <si>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</si>
  <si>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</si>
  <si>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</si>
  <si>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</si>
  <si>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</si>
  <si>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</si>
  <si>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</si>
  <si>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</si>
  <si>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</si>
  <si>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</si>
  <si>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</si>
  <si>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</si>
  <si>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</si>
  <si>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</si>
  <si>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</si>
  <si>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</si>
  <si>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</si>
  <si>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</si>
  <si>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</si>
  <si>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</si>
  <si>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</si>
  <si>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</si>
  <si>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</si>
  <si>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</si>
  <si>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</si>
  <si>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</si>
  <si>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</si>
  <si>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</si>
  <si>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</si>
  <si>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</si>
  <si>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</si>
  <si>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</si>
  <si>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</si>
  <si>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</si>
  <si>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</si>
  <si>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</si>
  <si>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</si>
  <si>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</si>
  <si>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</si>
  <si>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</si>
  <si>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</si>
  <si>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</si>
  <si>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</si>
  <si>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</si>
  <si>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</si>
  <si>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</si>
  <si>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</si>
  <si>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</si>
  <si>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</si>
  <si>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</si>
  <si>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</si>
  <si>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</si>
  <si>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</si>
  <si>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</si>
  <si>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</si>
  <si>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</si>
  <si>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</si>
  <si>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</si>
  <si>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</si>
  <si>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</si>
  <si>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</si>
  <si>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</si>
  <si>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</si>
  <si>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</si>
  <si>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</si>
  <si>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</si>
  <si>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</si>
  <si>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</si>
  <si>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</si>
  <si>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</si>
  <si>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</si>
  <si>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</si>
  <si>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</si>
  <si>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</si>
  <si>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</si>
  <si>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</si>
  <si>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</si>
  <si>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</si>
  <si>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</si>
  <si>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</si>
  <si>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</si>
  <si>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</si>
  <si>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</si>
  <si>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</si>
  <si>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</si>
  <si>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</si>
  <si>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</si>
  <si>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</si>
  <si>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</si>
  <si>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</si>
  <si>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</si>
  <si>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</si>
  <si>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</si>
  <si>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</si>
  <si>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</si>
  <si>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</si>
  <si>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</si>
  <si>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</si>
  <si>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</si>
  <si>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</si>
  <si>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</si>
  <si>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</si>
  <si>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</si>
  <si>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</si>
  <si>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</si>
  <si>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</si>
  <si>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</si>
  <si>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</si>
  <si>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</si>
  <si>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</si>
  <si>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</si>
  <si>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</si>
  <si>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</si>
  <si>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</si>
  <si>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</si>
  <si>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</si>
  <si>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</si>
  <si>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</si>
  <si>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</si>
  <si>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</si>
  <si>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</si>
  <si>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</si>
  <si>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</si>
  <si>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</si>
  <si>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</si>
  <si>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</si>
  <si>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</si>
  <si>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</si>
  <si>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</si>
  <si>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</si>
  <si>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</si>
  <si>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</si>
  <si>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</si>
  <si>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</si>
  <si>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</si>
  <si>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</si>
  <si>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</si>
  <si>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</si>
  <si>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</si>
  <si>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</si>
  <si>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</si>
  <si>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</si>
  <si>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</si>
  <si>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</si>
  <si>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</si>
  <si>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</si>
  <si>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</si>
  <si>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</si>
  <si>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</si>
  <si>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</si>
  <si>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</si>
  <si>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</si>
  <si>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</si>
  <si>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</si>
  <si>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</si>
  <si>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</si>
  <si>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</si>
  <si>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</si>
  <si>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</si>
  <si>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</si>
  <si>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</si>
  <si>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</si>
  <si>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</si>
  <si>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</si>
  <si>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</si>
  <si>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</si>
  <si>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</si>
  <si>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</si>
  <si>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</si>
  <si>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</si>
  <si>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</si>
  <si>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</si>
  <si>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</si>
  <si>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</si>
  <si>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</si>
  <si>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</si>
  <si>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</si>
  <si>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</si>
  <si>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</si>
  <si>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</si>
  <si>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</si>
  <si>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</si>
  <si>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</si>
  <si>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</si>
  <si>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</si>
  <si>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</si>
  <si>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</si>
  <si>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</si>
  <si>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</si>
  <si>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</si>
  <si>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</si>
  <si>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</si>
  <si>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</si>
  <si>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</si>
  <si>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</si>
  <si>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</si>
  <si>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</si>
  <si>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</si>
  <si>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</si>
  <si>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</si>
  <si>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</si>
  <si>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</si>
  <si>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</si>
  <si>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</si>
  <si>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</si>
  <si>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</si>
  <si>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</si>
  <si>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</si>
  <si>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</si>
  <si>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</si>
  <si>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</si>
  <si>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</si>
  <si>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</si>
  <si>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</si>
  <si>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</si>
  <si>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</si>
  <si>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</si>
  <si>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</si>
  <si>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</si>
  <si>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</si>
  <si>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</si>
  <si>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</si>
  <si>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</si>
  <si>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</si>
  <si>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</si>
  <si>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</si>
  <si>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</si>
  <si>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</si>
  <si>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</si>
  <si>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</si>
  <si>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</si>
  <si>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</si>
  <si>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</si>
  <si>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</si>
  <si>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</si>
  <si>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</si>
  <si>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</si>
  <si>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</si>
  <si>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</si>
  <si>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</si>
  <si>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</si>
  <si>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</si>
  <si>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</si>
  <si>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</si>
  <si>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</si>
  <si>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</si>
  <si>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</si>
  <si>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</si>
  <si>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</si>
  <si>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</si>
  <si>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</si>
  <si>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</si>
  <si>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</si>
  <si>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</si>
  <si>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</si>
  <si>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</si>
  <si>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</si>
  <si>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</si>
  <si>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</si>
  <si>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</si>
  <si>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</si>
  <si>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</si>
  <si>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</si>
  <si>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</si>
  <si>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</si>
  <si>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</si>
  <si>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</si>
  <si>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</si>
  <si>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</si>
  <si>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</si>
  <si>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</si>
  <si>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</si>
  <si>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</si>
  <si>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</si>
  <si>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</si>
  <si>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</si>
  <si>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</si>
  <si>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</si>
  <si>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</si>
  <si>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</si>
  <si>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</si>
  <si>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</si>
  <si>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</si>
  <si>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</si>
  <si>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</si>
  <si>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</si>
  <si>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</si>
  <si>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</si>
  <si>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</si>
  <si>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</si>
  <si>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</si>
  <si>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</si>
  <si>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</si>
  <si>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</si>
  <si>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</si>
  <si>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</si>
  <si>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</si>
  <si>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</si>
  <si>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</si>
  <si>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</si>
  <si>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</si>
  <si>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</si>
  <si>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</si>
  <si>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</si>
  <si>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</si>
  <si>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</si>
  <si>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</si>
  <si>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</si>
  <si>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</si>
  <si>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</si>
  <si>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</si>
  <si>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</si>
  <si>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</si>
  <si>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</si>
  <si>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</si>
  <si>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</si>
  <si>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</si>
  <si>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</si>
  <si>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</si>
  <si>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</si>
  <si>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</si>
  <si>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</si>
  <si>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</si>
  <si>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</si>
  <si>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</si>
  <si>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</si>
  <si>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</si>
  <si>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</si>
  <si>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</si>
  <si>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</si>
  <si>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</si>
  <si>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</si>
  <si>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</si>
  <si>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</si>
  <si>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</si>
  <si>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</si>
  <si>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</si>
  <si>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</si>
  <si>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</si>
  <si>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</si>
  <si>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</si>
  <si>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</si>
  <si>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</si>
  <si>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</si>
  <si>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</si>
  <si>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</si>
  <si>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</si>
  <si>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</si>
  <si>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</si>
  <si>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</si>
  <si>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</si>
  <si>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</si>
  <si>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</si>
  <si>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</si>
  <si>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</si>
  <si>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</si>
  <si>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</si>
  <si>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</si>
  <si>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</si>
  <si>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</si>
  <si>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</si>
  <si>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</si>
  <si>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</si>
  <si>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</si>
  <si>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</si>
  <si>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</si>
  <si>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</si>
  <si>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</si>
  <si>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</si>
  <si>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</si>
  <si>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</si>
  <si>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</si>
  <si>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</si>
  <si>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</si>
  <si>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</si>
  <si>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</si>
  <si>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</si>
  <si>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</si>
  <si>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</si>
  <si>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</si>
  <si>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</si>
  <si>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</si>
  <si>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</si>
  <si>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</si>
  <si>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</si>
  <si>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</si>
  <si>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</si>
  <si>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</si>
  <si>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</si>
  <si>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</si>
  <si>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</si>
  <si>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</si>
  <si>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</si>
  <si>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</si>
  <si>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</si>
  <si>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</si>
  <si>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</si>
  <si>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</si>
  <si>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</si>
  <si>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</si>
  <si>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</si>
  <si>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</si>
  <si>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</si>
  <si>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</si>
  <si>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</si>
  <si>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</si>
  <si>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</si>
  <si>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</si>
  <si>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</si>
  <si>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</si>
  <si>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</si>
  <si>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</si>
  <si>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</si>
  <si>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</si>
  <si>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</si>
  <si>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</si>
  <si>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</si>
  <si>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</si>
  <si>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</si>
  <si>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</si>
  <si>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</si>
  <si>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</si>
  <si>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</si>
  <si>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</si>
  <si>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</si>
  <si>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</si>
  <si>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</si>
  <si>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</si>
  <si>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</si>
  <si>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</si>
  <si>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</si>
  <si>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</si>
  <si>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</si>
  <si>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</si>
  <si>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</si>
  <si>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</si>
  <si>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</si>
  <si>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</si>
  <si>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</si>
  <si>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</si>
  <si>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</si>
  <si>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</si>
  <si>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</si>
  <si>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</si>
  <si>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</si>
  <si>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</si>
  <si>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</si>
  <si>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</si>
  <si>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</si>
  <si>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</si>
  <si>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</si>
  <si>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</si>
  <si>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</si>
  <si>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</si>
  <si>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</si>
  <si>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</si>
  <si>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</si>
  <si>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</si>
  <si>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</si>
  <si>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</si>
  <si>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</si>
  <si>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</si>
  <si>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</si>
  <si>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</si>
  <si>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</si>
  <si>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</si>
  <si>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</si>
  <si>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</si>
  <si>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</si>
  <si>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</si>
  <si>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</si>
  <si>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</si>
  <si>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</si>
  <si>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</si>
  <si>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</si>
  <si>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</si>
  <si>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</si>
  <si>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</si>
  <si>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</si>
  <si>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</si>
  <si>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</si>
  <si>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</si>
  <si>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</si>
  <si>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</si>
  <si>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</si>
  <si>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</si>
  <si>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</si>
  <si>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</si>
  <si>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</si>
  <si>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</si>
  <si>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</si>
  <si>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</si>
  <si>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</si>
  <si>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</si>
  <si>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</si>
  <si>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</si>
  <si>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</si>
  <si>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</si>
  <si>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</si>
  <si>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</si>
  <si>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</si>
  <si>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</si>
  <si>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</si>
  <si>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</si>
  <si>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</si>
  <si>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</si>
  <si>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</si>
  <si>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</si>
  <si>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</si>
  <si>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</si>
  <si>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</si>
  <si>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</si>
  <si>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</si>
  <si>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</si>
  <si>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</si>
  <si>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</si>
  <si>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</si>
  <si>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</si>
  <si>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</si>
  <si>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</si>
  <si>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</si>
  <si>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</si>
  <si>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</si>
  <si>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</si>
  <si>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</si>
  <si>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</si>
  <si>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</si>
  <si>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</si>
  <si>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</si>
  <si>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</si>
  <si>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</si>
  <si>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</si>
  <si>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</si>
  <si>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</si>
  <si>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</si>
  <si>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</si>
  <si>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</si>
  <si>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</si>
  <si>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</si>
  <si>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</si>
  <si>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</si>
  <si>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</si>
  <si>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</si>
  <si>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</si>
  <si>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</si>
  <si>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</si>
  <si>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</si>
  <si>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</si>
  <si>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</si>
  <si>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</si>
  <si>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</si>
  <si>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</si>
  <si>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</si>
  <si>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</si>
  <si>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</si>
  <si>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</si>
  <si>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</si>
  <si>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</si>
  <si>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</si>
  <si>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</si>
  <si>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</si>
  <si>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</si>
  <si>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</si>
  <si>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</si>
  <si>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</si>
  <si>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</si>
  <si>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</si>
  <si>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</si>
  <si>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</si>
  <si>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</si>
  <si>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</si>
  <si>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</si>
  <si>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</si>
  <si>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</si>
  <si>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</si>
  <si>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</si>
  <si>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</si>
  <si>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</si>
  <si>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</si>
  <si>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</si>
  <si>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</si>
  <si>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</si>
  <si>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</si>
  <si>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</si>
  <si>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</si>
  <si>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</si>
  <si>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</si>
  <si>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</si>
  <si>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</si>
  <si>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</si>
  <si>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</si>
  <si>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</si>
  <si>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</si>
  <si>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</si>
  <si>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</si>
  <si>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</si>
  <si>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</si>
  <si>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</si>
  <si>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</si>
  <si>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</si>
  <si>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</si>
  <si>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</si>
  <si>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</si>
  <si>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</si>
  <si>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</si>
  <si>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</si>
  <si>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</si>
  <si>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</si>
  <si>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</si>
  <si>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</si>
  <si>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</si>
  <si>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</si>
  <si>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</si>
  <si>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</si>
  <si>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</si>
  <si>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</si>
  <si>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</si>
  <si>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</si>
  <si>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</si>
  <si>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</si>
  <si>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</si>
  <si>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</si>
  <si>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</si>
  <si>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</si>
  <si>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</si>
  <si>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</si>
  <si>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</si>
  <si>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</si>
  <si>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</si>
  <si>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</si>
  <si>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</si>
  <si>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</si>
  <si>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</si>
  <si>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</si>
  <si>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</si>
  <si>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</si>
  <si>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</si>
  <si>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</si>
  <si>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</si>
  <si>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</si>
  <si>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</si>
  <si>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</si>
  <si>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</si>
  <si>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</si>
  <si>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</si>
  <si>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</si>
  <si>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</si>
  <si>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</si>
  <si>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</si>
  <si>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</si>
  <si>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</si>
  <si>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</si>
  <si>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</si>
  <si>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</si>
  <si>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</si>
  <si>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</si>
  <si>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</si>
  <si>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</si>
  <si>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</si>
  <si>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</si>
  <si>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</si>
  <si>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</si>
  <si>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</si>
  <si>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</si>
  <si>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</si>
  <si>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</si>
  <si>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</si>
  <si>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</si>
  <si>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</si>
  <si>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</si>
  <si>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</si>
  <si>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</si>
  <si>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</si>
  <si>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</si>
  <si>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</si>
  <si>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</si>
  <si>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</si>
  <si>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</si>
  <si>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</si>
  <si>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</si>
  <si>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</si>
  <si>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</si>
  <si>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</si>
  <si>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</si>
  <si>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</si>
  <si>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</si>
  <si>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</si>
  <si>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</si>
  <si>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</si>
  <si>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</si>
  <si>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</si>
  <si>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</si>
  <si>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</si>
  <si>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</si>
  <si>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</si>
  <si>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</si>
  <si>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</si>
  <si>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</si>
  <si>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</si>
  <si>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</si>
  <si>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</si>
  <si>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</si>
  <si>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</si>
  <si>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</si>
  <si>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</si>
  <si>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</si>
  <si>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</si>
  <si>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</si>
  <si>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</si>
  <si>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</si>
  <si>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</si>
  <si>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</si>
  <si>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</si>
  <si>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</si>
  <si>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</si>
  <si>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PCM-20251115-00001181
</t>
  </si>
  <si>
    <t>120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</si>
  <si>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</si>
  <si>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</si>
  <si>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</si>
  <si>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</si>
  <si>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</si>
  <si>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site was Access night issue, EM team on the way need 30 Min</t>
  </si>
  <si>
    <t>PCM-20251115-00000515</t>
  </si>
  <si>
    <t>Access issue, main gate closed and owner not responding</t>
  </si>
  <si>
    <t>PCM-20251115-00000886</t>
  </si>
  <si>
    <t>access issue, site located at abandoned tourist village, team on the way need 90 Min</t>
  </si>
  <si>
    <t>PCM-20251115-00001137</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</si>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</sst>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313.4743032407423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45976.422729166668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45976.422729166668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45976.422729166668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45976.422729166668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45976.422729166668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45976.422729166668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45976.422729166668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45976.422729166668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45976.422729166668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45976.422729166668</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45976.422729166668</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45976.422729166668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45976.422729166668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45976.422729166668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45976.422729166668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45976.422729166668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45976.422729166668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45976.422729166668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45976.422729166668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45976.422729166668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45976.422729166668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45976.422729166668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45976.422729166668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45976.422729166668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45976.422729166668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45976.422729166668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45976.422729166668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45976.422729166668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45976.422729166668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45976.422729166668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45976.422729166668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45976.422729166668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45976.422729166668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45976.422729166668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45976.422729166668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45976.422729166668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45976.422729166668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45976.422729166668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45976.422729166668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45976.422729166668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45976.422729166668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45976.422729166668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45976.422729166668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45976.422729166668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45976.422729166668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45976.422729166668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45976.422729166668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45976.422729166668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45976.422729166668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45976.422729166668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45976.422729166668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45976.422729166668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45976.422729166668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45976.422729166668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45976.422729166668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45976.422729166668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45976.422729166668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45976.422729166668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45976.422729166668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45976.422729166668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45976.422729166668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45976.422729166668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45976.422729166668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45976.422729166668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45976.422729166668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45976.422729166668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45976.422729166668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45976.422729166668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45976.422729166668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45976.422729166668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45976.422729166668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45976.422729166668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45976.422729166668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45976.422729166668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45976.422729166668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45976.422729166668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45976.422729166668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45976.422729166668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45976.422729166668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45976.422729166668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45976.422729166668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45976.422729166668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45976.422729166668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45976.422729166668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45976.422729166668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45976.422729166668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45976.422729166668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45976.422729166668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45976.422729166668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45976.422729166668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45976.422729166668</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795A264-B563-45A6-AD3B-C5551C7872C8}"/>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tabSelected="1" workbookViewId="0">
      <selection activeCell="H5" sqref="H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151.42289120370697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3</v>
      </c>
      <c r="D4" s="18" t="s">
        <v>26153</v>
      </c>
      <c r="E4" s="103" t="s">
        <v>39021</v>
      </c>
      <c r="F4" s="104">
        <v>45976.401388888888</v>
      </c>
      <c r="G4" s="105">
        <f ca="1">IFERROR(NOW()-F4,"-")</f>
        <v>2.1340277780836914E-2</v>
      </c>
      <c r="H4" s="159">
        <v>45976.392824074072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45976.422729166668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45976.422729166668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45976.422729166668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45976.422729166668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45976.422729166668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45976.422729166668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45976.422729166668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45976.422729166668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45976.422729166668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45976.422729166668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45976.422729166668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45976.422729166668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45976.422729166668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45976.422729166668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45976.422729166668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45976.422729166668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45976.422729166668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45976.422729166668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45976.422729166668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45976.422729166668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45976.422729166668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45976.422729166668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45976.422729166668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45976.422729166668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45976.422729166668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45976.422729166668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45976.422729166668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45976.422729166668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45976.422729166668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45976.422729166668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45976.422729166668</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A11" sqref="A11:X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45976.422729166668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45976.422729166668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45976.422729166668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45976.422729166668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45976.422729166668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45976.422729166668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45976.422729166668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45976.422729166668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45976.422729166668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45976.422729166668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45976.422729166668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45976.422729166668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45976.422729166668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45976.422729166668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45976.422729166668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45976.422729166668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45976.422729166668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45976.422729166668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45976.422729166668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45976.422729166668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45976.422729166668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45976.422729166668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45976.422729166668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45976.422729166668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45976.422729166668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45976.422729166668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45976.422729166668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45976.422729166668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45976.422729166668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45976.422729166668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45976.422729166668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45976.422729166668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45976.422729166668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45976.422729166668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45976.422729166668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45976.422729166668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45976.422729166668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45976.422729166668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45976.422729166668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45976.422729166668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45976.422729166668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45976.422729166668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45976.422729166668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45976.422729166668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45976.422729166668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45976.422729166668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45976.422729166668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45976.422729166668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45976.422729166668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45976.422729166668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45976.422729166668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45976.422729166668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45976.422729166668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45976.422729166668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45976.422729166668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45976.422729166668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45976.422729166668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45976.422729166668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45976.422729166668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45976.422729166668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45976.422729166668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45976.422729166668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45976.422729166668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45976.422729166668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45976.422729166668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45976.422729166668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45976.422729166668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45976.422729166668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45976.422729166668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45976.422729166668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45976.422729166668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45976.422729166668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45976.422729166668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45976.422729166668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45976.422729166668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45976.422729166668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45976.422729166668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45976.422729166668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45976.422729166668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45976.422729166668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45976.422729166668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45976.422729166668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45976.422729166668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45976.422729166668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45976.422729166668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45976.422729166668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45976.422729166668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45976.422729166668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45976.422729166668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45976.422729166668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45976.422729166668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45976.422729166668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45976.422729166668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45976.422729166668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45976.422729166668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45976.422729166668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45976.422729166668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45976.422729166668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45976.422729166668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45976.422729166668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45976.422729166668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45976.422729166668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45976.422729166668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45976.422729166668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45976.422729166668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45976.422729166668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45976.422729166668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45976.422729166668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45976.422729166668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45976.422729166668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45976.422729166668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45976.422729166668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45976.422729166668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45976.422729166668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45976.422729166668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45976.422729166668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45976.422729166668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45976.422729166668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45976.422729166668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45976.422729166668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45976.422729166668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45976.422729166668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45976.422729166668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45976.422729166668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45976.422729166668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45976.422729166668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45976.422729166668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45976.422729166668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45976.422729166668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45976.422729166668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45976.422729166668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45976.422729166668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45976.422729166668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45976.422729166668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45976.422729166668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45976.422729166668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45976.422729166668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45976.422729166668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45976.422729166668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45976.422729166668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45976.422729166668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45976.422729166668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45976.422729166668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45976.422729166668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45976.422729166668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45976.422729166668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45976.422729166668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45976.422729166668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45976.422729166668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45976.422729166668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45976.422729166668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45976.422729166668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45976.422729166668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45976.422729166668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45976.422729166668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45976.422729166668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45976.422729166668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45976.422729166668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45976.422729166668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45976.422729166668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45976.422729166668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45976.422729166668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45976.422729166668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45976.422729166668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45976.422729166668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45976.422729166668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45976.422729166668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45976.422729166668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45976.422729166668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45976.422729166668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45976.422729166668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45976.422729166668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45976.422729166668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45976.422729166668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45976.422729166668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45976.422729166668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45976.422729166668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45976.422729166668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45976.422729166668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45976.422729166668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45976.422729166668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45976.422729166668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45976.422729166668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45976.422729166668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45976.422729166668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45976.422729166668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45976.422729166668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45976.422729166668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45976.422729166668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45976.422729166668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45976.422729166668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45976.422729166668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45976.422729166668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45976.422729166668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45976.422729166668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45976.422729166668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45976.422729166668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45976.422729166668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45976.422729166668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45976.422729166668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45976.422729166668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45976.422729166668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45976.422729166668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45976.422729166668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45976.422729166668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45976.422729166668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45976.422729166668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45976.422729166668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45976.422729166668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45976.422729166668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45976.422729166668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45976.422729166668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45976.422729166668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45976.422729166668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45976.422729166668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45976.422729166668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45976.422729166668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45976.422729166668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45976.422729166668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45976.422729166668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45976.422729166668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45976.422729166668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45976.422729166668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45976.422729166668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45976.422729166668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45976.422729166668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45976.422729166668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45976.422729166668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45976.422729166668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45976.422729166668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45976.422729166668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45976.422729166668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45976.422729166668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45976.422729166668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45976.422729166668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45976.422729166668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45976.422729166668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45976.422729166668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45976.422729166668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45976.422729166668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45976.422729166668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45976.422729166668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45976.422729166668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45976.422729166668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45976.422729166668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45976.422729166668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45976.422729166668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45976.422729166668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45976.422729166668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45976.422729166668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45976.422729166668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45976.422729166668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45976.422729166668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45976.422729166668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45976.422729166668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45976.422729166668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45976.422729166668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45976.422729166668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45976.422729166668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45976.422729166668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45976.422729166668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45976.422729166668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45976.422729166668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45976.422729166668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45976.422729166668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45976.422729166668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45976.422729166668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45976.422729166668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45976.422729166668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45976.422729166668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45976.422729166668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45976.422729166668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45976.422729166668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45976.422729166668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45976.422729166668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45976.422729166668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45976.422729166668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45976.422729166668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45976.422729166668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45976.422729166668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45976.422729166668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45976.422729166668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45976.422729166668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45976.422729166668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45976.422729166668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45976.422729166668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45976.422729166668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45976.422729166668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45976.422729166668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45976.422729166668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45976.422729166668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45976.422729166668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45976.422729166668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45976.422729166668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45976.422729166668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45976.422729166668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45976.422729166668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45976.422729166668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45976.422729166668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45976.422729166668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45976.422729166668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45976.422729166668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45976.422729166668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45976.422729166668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45976.422729166668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45976.422729166668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45976.422729166668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45976.422729166668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45976.422729166668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45976.422729166668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45976.422729166668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45976.422729166668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45976.422729166668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45976.422729166668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45976.422729166668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45976.422729166668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45976.422729166668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45976.422729166668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45976.422729166668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45976.422729166668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45976.422729166668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45976.422729166668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45976.422729166668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45976.422729166668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45976.422729166668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45976.422729166668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45976.422729166668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45976.422729166668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45976.422729166668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45976.422729166668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45976.422729166668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45976.422729166668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45976.422729166668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45976.422729166668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45976.422729166668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45976.422729166668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45976.422729166668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45976.422729166668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45976.422729166668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45976.422729166668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45976.422729166668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45976.422729166668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45976.422729166668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45976.422729166668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45976.422729166668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45976.422729166668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45976.422729166668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45976.422729166668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45976.422729166668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45976.422729166668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45976.422729166668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45976.422729166668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45976.422729166668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45976.422729166668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45976.422729166668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45976.422729166668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45976.422729166668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45976.422729166668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45976.422729166668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45976.422729166668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45976.422729166668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45976.422729166668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45976.422729166668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45976.422729166668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45976.422729166668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45976.422729166668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45976.422729166668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45976.422729166668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45976.422729166668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45976.422729166668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45976.422729166668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45976.422729166668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45976.422729166668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45976.422729166668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45976.422729166668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45976.422729166668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45976.422729166668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45976.422729166668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45976.422729166668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45976.422729166668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45976.422729166668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45976.422729166668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45976.422729166668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45976.422729166668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45976.422729166668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45976.422729166668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45976.422729166668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45976.422729166668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45976.422729166668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45976.422729166668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45976.422729166668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45976.422729166668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45976.422729166668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45976.422729166668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45976.422729166668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45976.422729166668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45976.422729166668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45976.422729166668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45976.422729166668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45976.422729166668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45976.422729166668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45976.422729166668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45976.422729166668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45976.422729166668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45976.422729166668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45976.422729166668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45976.422729166668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45976.422729166668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45976.422729166668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45976.422729166668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45976.422729166668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45976.422729166668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45976.422729166668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45976.422729166668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45976.422729166668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45976.422729166668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45976.422729166668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45976.422729166668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45976.422729166668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45976.422729166668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45976.422729166668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45976.422729166668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45976.422729166668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45976.422729166668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45976.422729166668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45976.422729166668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45976.422729166668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45976.422729166668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45976.422729166668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45976.422729166668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45976.422729166668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45976.422729166668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45976.422729166668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45976.422729166668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45976.422729166668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45976.422729166668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45976.422729166668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45976.422729166668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45976.422729166668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45976.422729166668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45976.422729166668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45976.422729166668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45976.422729166668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45976.422729166668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45976.422729166668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45976.422729166668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45976.422729166668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45976.422729166668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45976.422729166668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45976.422729166668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45976.422729166668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45976.422729166668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45976.422729166668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45976.422729166668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45976.422729166668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45976.422729166668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45976.422729166668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45976.422729166668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45976.422729166668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45976.422729166668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45976.422729166668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45976.422729166668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45976.422729166668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45976.422729166668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45976.422729166668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45976.422729166668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45976.422729166668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45976.422729166668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45976.422729166668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45976.422729166668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45976.422729166668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45976.422729166668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45976.422729166668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45976.422729166668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45976.422729166668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45976.422729166668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45976.422729166668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45976.422729166668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45976.422729166668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45976.422729166668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45976.422729166668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45976.422729166668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45976.422729166668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45976.422729166668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45976.422729166668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45976.422729166668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45976.422729166668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45976.422729166668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45976.422729166668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45976.422729166668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45976.422729166668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45976.422729166668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45976.422729166668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45976.422729166668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45976.422729166668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45976.422729166668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45976.422729166668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45976.422729166668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45976.422729166668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45976.422729166668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45976.422729166668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45976.422729166668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45976.422729166668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45976.422729166668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45976.422729166668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45976.422729166668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45976.422729166668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45976.422729166668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45976.422729166668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45976.422729166668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45976.422729166668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45976.422729166668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45976.422729166668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45976.422729166668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45976.422729166668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45976.422729166668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45976.422729166668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45976.422729166668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45976.422729166668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45976.422729166668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45976.422729166668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45976.422729166668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45976.422729166668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45976.422729166668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45976.422729166668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45976.422729166668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45976.422729166668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45976.422729166668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45976.422729166668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45976.422729166668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45976.422729166668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45976.422729166668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45976.422729166668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45976.422729166668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45976.422729166668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45976.422729166668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45976.422729166668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45976.422729166668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45976.422729166668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45976.422729166668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45976.422729166668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45976.422729166668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45976.422729166668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45976.422729166668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45976.422729166668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45976.422729166668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45976.422729166668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45976.422729166668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45976.422729166668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45976.422729166668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45976.422729166668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45976.422729166668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45976.422729166668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45976.422729166668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45976.422729166668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45976.422729166668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45976.422729166668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45976.422729166668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45976.422729166668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45976.422729166668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45976.422729166668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45976.422729166668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45976.422729166668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45976.422729166668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45976.422729166668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45976.422729166668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45976.422729166668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45976.422729166668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45976.422729166668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45976.422729166668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45976.422729166668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45976.422729166668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45976.422729166668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45976.422729166668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45976.422729166668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45976.422729166668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45976.422729166668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45976.422729166668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45976.422729166668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45976.422729166668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45976.422729166668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45976.422729166668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45976.422729166668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45976.422729166668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45976.422729166668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45976.422729166668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45976.422729166668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45976.422729166668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45976.422729166668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45976.422729166668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45976.422729166668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45976.422729166668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45976.422729166668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45976.422729166668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45976.422729166668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45976.422729166668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45976.422729166668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45976.422729166668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45976.422729166668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45976.422729166668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45976.422729166668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45976.422729166668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45976.422729166668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45976.422729166668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45976.422729166668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45976.422729166668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45976.422729166668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45976.422729166668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45976.422729166668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45976.422729166668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45976.422729166668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45976.422729166668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45976.422729166668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45976.422729166668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45976.422729166668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45976.422729166668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45976.422729166668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45976.422729166668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45976.422729166668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45976.422729166668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45976.422729166668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45976.422729166668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45976.422729166668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45976.422729166668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45976.422729166668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45976.422729166668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45976.422729166668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45976.422729166668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45976.422729166668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45976.422729166668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45976.422729166668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45976.422729166668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45976.422729166668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45976.422729166668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45976.422729166668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45976.422729166668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45976.422729166668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45976.422729166668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45976.422729166668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45976.422729166668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45976.422729166668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45976.422729166668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45976.422729166668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45976.422729166668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45976.422729166668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45976.422729166668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45976.422729166668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45976.422729166668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45976.422729166668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45976.422729166668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45976.422729166668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45976.422729166668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45976.422729166668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45976.422729166668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45976.422729166668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45976.422729166668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45976.422729166668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45976.422729166668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45976.422729166668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45976.422729166668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45976.422729166668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45976.422729166668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45976.422729166668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45976.422729166668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45976.422729166668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45976.422729166668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45976.422729166668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45976.422729166668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45976.422729166668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45976.422729166668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45976.422729166668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45976.422729166668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45976.422729166668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45976.422729166668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45976.422729166668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45976.422729166668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45976.422729166668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45976.422729166668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45976.422729166668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45976.422729166668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45976.422729166668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45976.422729166668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45976.422729166668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45976.422729166668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45976.422729166668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45976.422729166668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45976.422729166668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45976.422729166668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45976.422729166668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45976.422729166668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45976.422729166668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45976.422729166668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45976.422729166668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45976.422729166668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45976.422729166668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45976.422729166668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45976.422729166668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45976.422729166668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45976.422729166668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45976.422729166668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45976.422729166668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45976.422729166668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45976.422729166668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45976.422729166668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45976.422729166668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45976.422729166668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45976.422729166668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45976.422729166668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45976.422729166668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45976.422729166668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45976.422729166668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45976.422729166668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45976.422729166668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45976.422729166668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45976.422729166668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45976.422729166668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45976.422729166668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45976.422729166668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45976.422729166668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45976.422729166668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45976.422729166668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45976.422729166668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45976.422729166668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45976.422729166668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45976.422729166668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45976.422729166668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45976.422729166668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45976.422729166668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45976.422729166668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45976.422729166668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45976.422729166668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45976.422729166668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45976.422729166668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45976.422729166668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45976.422729166668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45976.422729166668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45976.422729166668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45976.422729166668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45976.422729166668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45976.422729166668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45976.422729166668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45976.422729166668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45976.422729166668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45976.422729166668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45976.422729166668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45976.422729166668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45976.422729166668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45976.422729166668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45976.422729166668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45976.422729166668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45976.422729166668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45976.422729166668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45976.422729166668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45976.422729166668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45976.422729166668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45976.422729166668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45976.422729166668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45976.422729166668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45976.422729166668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45976.422729166668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45976.422729166668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45976.422729166668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45976.422729166668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45976.422729166668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45976.422729166668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45976.422729166668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45976.422729166668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45976.422729166668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45976.422729166668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45976.422729166668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45976.422729166668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45976.422729166668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45976.422729166668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45976.422729166668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45976.422729166668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45976.422729166668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45976.422729166668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45976.422729166668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45976.422729166668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45976.422729166668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45976.422729166668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45976.422729166668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45976.422729166668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45976.422729166668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45976.422729166668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45976.422729166668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45976.422729166668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45976.422729166668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45976.422729166668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45976.422729166668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45976.422729166668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45976.422729166668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45976.422729166668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45976.422729166668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45976.422729166668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45976.422729166668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45976.422729166668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45976.422729166668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45976.422729166668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45976.422729166668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45976.422729166668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45976.422729166668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45976.422729166668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45976.422729166668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45976.422729166668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45976.422729166668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45976.422729166668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45976.422729166668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45976.422729166668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45976.422729166668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45976.422729166668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45976.422729166668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45976.422729166668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45976.422729166668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45976.422729166668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45976.422729166668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45976.422729166668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45976.422729166668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45976.422729166668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45976.422729166668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45976.422729166668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45976.422729166668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45976.422729166668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45976.422729166668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45976.422729166668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45976.422729166668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45976.422729166668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45976.422729166668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45976.422729166668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45976.422729166668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45976.422729166668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45976.422729166668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45976.422729166668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45976.422729166668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45976.422729166668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45976.422729166668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45976.422729166668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45976.422729166668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45976.422729166668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45976.422729166668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45976.422729166668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45976.422729166668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45976.422729166668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45976.422729166668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45976.422729166668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45976.422729166668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45976.422729166668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45976.422729166668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45976.422729166668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45976.422729166668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45976.422729166668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45976.422729166668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45976.422729166668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45976.422729166668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45976.422729166668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45976.422729166668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45976.422729166668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45976.422729166668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45976.422729166668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45976.422729166668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45976.422729166668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45976.422729166668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45976.422729166668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45976.422729166668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45976.422729166668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45976.422729166668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45976.422729166668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45976.422729166668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45976.422729166668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45976.422729166668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45976.422729166668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45976.422729166668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45976.422729166668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45976.422729166668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45976.422729166668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45976.422729166668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45976.422729166668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45976.422729166668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45976.422729166668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45976.422729166668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45976.422729166668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45976.422729166668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45976.422729166668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45976.422729166668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45976.422729166668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45976.422729166668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45976.422729166668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45976.422729166668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45976.422729166668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45976.422729166668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45976.422729166668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45976.422729166668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45976.422729166668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45976.422729166668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45976.422729166668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45976.422729166668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45976.422729166668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45976.422729166668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45976.422729166668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45976.422729166668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45976.422729166668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45976.422729166668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45976.422729166668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45976.422729166668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45976.422729166668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45976.422729166668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45976.422729166668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45976.422729166668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45976.422729166668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45976.422729166668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45976.422729166668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45976.422729166668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45976.422729166668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45976.422729166668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45976.422729166668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45976.422729166668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45976.422729166668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45976.422729166668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45976.422729166668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45976.422729166668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45976.422729166668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45976.422729166668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45976.422729166668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45976.422729166668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45976.422729166668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45976.422729166668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45976.422729166668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45976.422729166668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45976.422729166668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45976.422729166668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45976.422729166668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45976.422729166668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45976.422729166668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45976.422729166668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45976.422729166668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45976.422729166668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45976.422729166668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45976.422729166668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45976.422729166668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45976.422729166668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45976.422729166668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45976.422729166668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45976.422729166668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45976.422729166668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45976.422729166668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45976.422729166668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45976.422729166668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45976.422729166668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45976.422729166668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45976.422729166668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45976.422729166668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45976.422729166668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45976.422729166668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45976.422729166668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45976.422729166668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45976.422729166668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45976.422729166668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45976.422729166668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45976.422729166668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45976.422729166668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45976.422729166668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45976.422729166668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45976.422729166668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45976.422729166668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45976.422729166668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45976.422729166668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45976.422729166668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45976.422729166668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45976.422729166668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45976.422729166668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45976.422729166668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45976.422729166668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45976.422729166668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45976.422729166668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45976.422729166668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45976.422729166668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45976.422729166668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45976.422729166668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45976.422729166668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45976.422729166668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45976.422729166668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45976.422729166668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45976.422729166668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45976.422729166668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45976.422729166668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45976.422729166668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45976.422729166668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45976.422729166668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45976.422729166668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45976.422729166668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45976.422729166668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45976.422729166668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45976.422729166668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45976.422729166668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45976.422729166668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272.94201157407224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0.61950000000069849</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0.49337731481500668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35964</v>
      </c>
      <c r="E5" s="95" t="s">
        <v>39021</v>
      </c>
      <c r="F5" s="96">
        <v>45976.18476851852</v>
      </c>
      <c r="G5" s="97">
        <f ca="1">IFERROR(NOW()-F5,"")</f>
        <v>0.23796064814814599</v>
      </c>
      <c r="H5" s="96">
        <v>45976.176817129628</v>
      </c>
      <c r="I5" s="135" t="str">
        <f>IFERROR(VLOOKUP(D5,DB!A:F,6,0),"")</f>
        <v>SCECO</v>
      </c>
      <c r="J5" s="135" t="str">
        <f>IFERROR(VLOOKUP(D5,DB!A:G,7,0),"")</f>
        <v>Dead</v>
      </c>
      <c r="K5" s="98" t="s">
        <v>39114</v>
      </c>
      <c r="L5" s="92" t="str">
        <f>IFERROR(VLOOKUP(D5,DB!A:I,9,0),"")</f>
        <v>Latis</v>
      </c>
    </row>
    <row r="6" spans="1:16" ht="15" customHeight="1">
      <c r="A6" s="135" t="s">
        <v>39115</v>
      </c>
      <c r="B6" s="135" t="str">
        <f>IFERROR(VLOOKUP(D6,DB!A:K,11,0),"")</f>
        <v>R4</v>
      </c>
      <c r="C6" s="94">
        <v>1</v>
      </c>
      <c r="D6" s="92" t="s">
        <v>32088</v>
      </c>
      <c r="E6" s="95" t="s">
        <v>39021</v>
      </c>
      <c r="F6" s="96">
        <v>45976.283148148148</v>
      </c>
      <c r="G6" s="97">
        <f ca="1">IFERROR(NOW()-F6,"")</f>
        <v>0.13958101852040272</v>
      </c>
      <c r="H6" s="96">
        <v>45976.277083333334</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38662</v>
      </c>
      <c r="E7" s="95" t="s">
        <v>39021</v>
      </c>
      <c r="F7" s="96">
        <v>45976.384189814817</v>
      </c>
      <c r="G7" s="97">
        <f ca="1">IFERROR(NOW()-F7,"")</f>
        <v>3.85393518517958E-2</v>
      </c>
      <c r="H7" s="96">
        <v>45976.389039351852</v>
      </c>
      <c r="I7" s="135" t="str">
        <f>IFERROR(VLOOKUP(D7,DB!A:F,6,0),"")</f>
        <v>SCECO</v>
      </c>
      <c r="J7" s="135" t="str">
        <f>IFERROR(VLOOKUP(D7,DB!A:G,7,0),"")</f>
        <v>No BB Shifted</v>
      </c>
      <c r="K7" s="98" t="s">
        <v>39118</v>
      </c>
      <c r="L7" s="92" t="str">
        <f>IFERROR(VLOOKUP(D7,DB!A:I,9,0),"")</f>
        <v>Latis</v>
      </c>
    </row>
    <row r="8" spans="1:16" ht="15" customHeight="1">
      <c r="A8" s="135"/>
      <c r="B8" s="135" t="str">
        <f>IFERROR(VLOOKUP(D8,DB!A:K,11,0),"")</f>
        <v/>
      </c>
      <c r="C8" s="94"/>
      <c r="D8" s="92"/>
      <c r="E8" s="95"/>
      <c r="F8" s="96"/>
      <c r="G8" s="97">
        <f ca="1">IFERROR(NOW()-F8,"")</f>
        <v>45976.422729166668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45976.422729166668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45976.422729166668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45976.422729166668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45976.422729166668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45976.422729166668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45976.422729166668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45976.422729166668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45976.422729166668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45976.422729166668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45976.422729166668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45976.422729166668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45976.422729166668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45976.422729166668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45976.422729166668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45976.422729166668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45976.422729166668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45976.422729166668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45976.422729166668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45976.422729166668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45976.422729166668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45976.422729166668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45976.422729166668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45976.422729166668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45976.422729166668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45976.422729166668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45976.422729166668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45976.422729166668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45976.422729166668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45976.422729166668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45976.422729166668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45976.422729166668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45976.422729166668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45976.422729166668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45976.422729166668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45976.422729166668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45976.422729166668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45976.422729166668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45976.422729166668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45976.422729166668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45976.422729166668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45976.422729166668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45976.422729166668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45976.422729166668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45976.422729166668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45976.422729166668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45976.422729166668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45976.422729166668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45976.422729166668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45976.422729166668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45976.422729166668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45976.422729166668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45976.422729166668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45976.422729166668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45976.422729166668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45976.422729166668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45976.422729166668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45976.422729166668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45976.422729166668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45976.422729166668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45976.422729166668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45976.422729166668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45976.422729166668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45976.422729166668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45976.422729166668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45976.422729166668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45976.422729166668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45976.422729166668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45976.422729166668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45976.422729166668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45976.422729166668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45976.422729166668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45976.422729166668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45976.422729166668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45976.422729166668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45976.422729166668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45976.422729166668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45976.422729166668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45976.422729166668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45976.422729166668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45976.422729166668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45976.422729166668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45976.422729166668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45976.422729166668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45976.422729166668</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45976.422729166668</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45976.422729166668</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45976.422729166668</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45976.422729166668</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45976.422729166668</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45976.422729166668</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45976.422729166668</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45976.422729166668</v>
      </c>
      <c r="H100" s="96"/>
      <c r="I100" s="135" t="str">
        <f>IFERROR(VLOOKUP(D100,DB!A:F,6,0),"")</f>
        <v/>
      </c>
      <c r="J100" s="135" t="str">
        <f>IFERROR(VLOOKUP(D100,DB!A:G,7,0),"")</f>
        <v/>
      </c>
      <c r="K100" s="98"/>
      <c r="L100" s="92" t="str">
        <f>IFERROR(VLOOKUP(D100,DB!A:I,9,0),"")</f>
        <v/>
      </c>
    </row>
  </sheetData>
  <dataValidations count="2">
    <dataValidation allowBlank="1" showInputMessage="1" showErrorMessage="1" sqref="E1" xr:uid="{A4F81451-56CC-4543-9497-104C4E44EE4B}"/>
    <dataValidation type="list" allowBlank="1" showInputMessage="1" showErrorMessage="1" sqref="E2:E1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84.590668981480121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50.233851851851796</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27.761618055556028</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33332</v>
      </c>
      <c r="E6" s="124" t="s">
        <v>39021</v>
      </c>
      <c r="F6" s="157">
        <v>45976.195474537039</v>
      </c>
      <c r="G6" s="126">
        <f t="shared" ref="G6:G53" ca="1" si="2">IFERROR(NOW()-F6,"")</f>
        <v>0.22725462962989695</v>
      </c>
      <c r="H6" s="125">
        <v>45976.02925925926</v>
      </c>
      <c r="I6" s="124" t="str">
        <f>IFERROR(VLOOKUP(D6,DB!A:F,6,0),"")</f>
        <v>SCECO</v>
      </c>
      <c r="J6" s="124" t="str">
        <f>IFERROR(VLOOKUP(D6,DB!A:G,7,0),"")</f>
        <v>Dead</v>
      </c>
      <c r="K6" s="124" t="s">
        <v>39128</v>
      </c>
      <c r="L6" s="124" t="str">
        <f>IFERROR(VLOOKUP(D6,DB!A:I,9,0),"")</f>
        <v>Latis</v>
      </c>
    </row>
    <row r="7" spans="1:13">
      <c r="A7" s="124"/>
      <c r="B7" s="124" t="str">
        <f>IFERROR(VLOOKUP(D7,DB!A:K,11,0),"")</f>
        <v/>
      </c>
      <c r="C7" s="124"/>
      <c r="D7" s="124"/>
      <c r="E7" s="124"/>
      <c r="F7" s="124"/>
      <c r="G7" s="126">
        <f t="shared" ca="1" si="2"/>
        <v>45976.422729166668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45976.422729166668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45976.422729166668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45976.422729166668</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45976.422729166668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45976.422729166668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45976.422729166668</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45976.422729166668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45976.422729166668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45976.422729166668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45976.422729166668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45976.422729166668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45976.422729166668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45976.422729166668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45976.422729166668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45976.422729166668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45976.422729166668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45976.422729166668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45976.422729166668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45976.422729166668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45976.422729166668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45976.422729166668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45976.422729166668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45976.422729166668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45976.422729166668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45976.422729166668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45976.422729166668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45976.422729166668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45976.422729166668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45976.422729166668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45976.422729166668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45976.422729166668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45976.422729166668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45976.422729166668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45976.422729166668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45976.422729166668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45976.422729166668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45976.422729166668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45976.422729166668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45976.422729166668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45976.422729166668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45976.422729166668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45976.422729166668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45976.422729166668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45976.422729166668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45976.422729166668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45976.422729166668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45976.422729166668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45976.422729166668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45976.422729166668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45976.422729166668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45976.422729166668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45976.422729166668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45976.422729166668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45976.422729166668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45976.422729166668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45976.422729166668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45976.422729166668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45976.422729166668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45976.422729166668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45976.422729166668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45976.422729166668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45976.422729166668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45976.422729166668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45976.422729166668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45976.422729166668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45976.422729166668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45976.422729166668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45976.422729166668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45976.422729166668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45976.422729166668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45976.422729166668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45976.422729166668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45976.422729166668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45976.422729166668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45976.422729166668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45976.422729166668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45976.422729166668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45976.422729166668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45976.422729166668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45976.422729166668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45976.422729166668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45976.422729166668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45976.422729166668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45976.422729166668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45976.422729166668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45976.422729166668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45976.422729166668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45976.422729166668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45976.422729166668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45976.422729166668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45976.422729166668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45976.422729166668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45976.422729166668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45976.422729166668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45976.422729166668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45976.422729166668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45976.422729166668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45976.422729166668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45976.422729166668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45976.422729166668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45976.422729166668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45976.422729166668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45976.422729166668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45976.422729166668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45976.422729166668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45976.422729166668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45976.422729166668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45976.422729166668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45976.422729166668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45976.422729166668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45976.422729166668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45976.422729166668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45976.422729166668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45976.422729166668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45976.422729166668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45976.422729166668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45976.422729166668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45976.422729166668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45976.422729166668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45976.422729166668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45976.422729166668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45976.422729166668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45976.422729166668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45976.422729166668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45976.422729166668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45976.422729166668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45976.422729166668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45976.422729166668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45976.422729166668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45976.422729166668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45976.422729166668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45976.422729166668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45976.422729166668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45976.422729166668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45976.422729166668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45976.422729166668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45976.422729166668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45976.422729166668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45976.422729166668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45976.422729166668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45976.422729166668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45976.422729166668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45976.422729166668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45976.422729166668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45976.422729166668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45976.422729166668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45976.422729166668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45976.422729166668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45976.422729166668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45976.422729166668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45976.422729166668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45976.422729166668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45976.422729166668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45976.422729166668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45976.422729166668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45976.422729166668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45976.422729166668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45976.422729166668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45976.422729166668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45976.422729166668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45976.422729166668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45976.422729166668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45976.422729166668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45976.422729166668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45976.422729166668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45976.422729166668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45976.422729166668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45976.422729166668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45976.422729166668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45976.422729166668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45976.422729166668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45976.422729166668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45976.422729166668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45976.422729166668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45976.422729166668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45976.422729166668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45976.422729166668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45976.422729166668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45976.422729166668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45976.422729166668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45976.422729166668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45976.422729166668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45976.422729166668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45976.422729166668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45976.422729166668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45976.422729166668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45976.422729166668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45976.422729166668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45976.422729166668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45976.422729166668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45976.422729166668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45976.422729166668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45976.422729166668</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0" ca="1" si="0">IFERROR(NOW()-F2,"-")</f>
        <v>45976.422729166668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45976.422729166668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45976.422729166668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45976.422729166668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45976.422729166668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45976.422729166668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45976.422729166668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45976.422729166668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45976.422729166668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45976.422729166668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45976.422729166668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45976.422729166668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45976.422729166668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45976.422729166668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45976.422729166668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45976.422729166668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45976.422729166668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45976.422729166668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45976.422729166668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45976.422729166668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45976.422729166668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45976.422729166668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45976.422729166668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45976.422729166668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45976.422729166668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45976.422729166668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45976.422729166668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45976.422729166668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45976.422729166668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45976.422729166668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45976.422729166668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45976.422729166668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45976.422729166668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45976.422729166668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45976.422729166668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45976.422729166668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45976.422729166668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45976.422729166668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45976.422729166668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45976.422729166668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45976.422729166668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45976.422729166668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45976.422729166668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45976.422729166668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45976.422729166668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45976.422729166668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45976.422729166668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45976.422729166668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45976.422729166668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45976.422729166668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45976.422729166668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45976.422729166668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45976.422729166668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45976.422729166668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45976.422729166668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45976.422729166668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45976.422729166668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45976.422729166668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45976.422729166668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45976.422729166668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45976.422729166668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45976.422729166668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45976.422729166668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45976.422729166668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45976.422729166668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45976.422729166668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45976.422729166668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45976.422729166668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45976.422729166668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45976.422729166668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45976.422729166668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45976.422729166668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45976.422729166668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45976.422729166668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45976.422729166668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45976.422729166668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45976.422729166668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45976.422729166668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45976.422729166668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45976.422729166668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45976.422729166668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45976.422729166668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45976.422729166668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45976.422729166668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45976.422729166668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45976.422729166668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45976.422729166668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45976.422729166668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45976.422729166668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45976.422729166668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45976.422729166668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45976.422729166668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45976.422729166668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45976.422729166668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45976.422729166668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45976.422729166668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45976.422729166668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45976.422729166668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45976.422729166668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45976.422729166668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45976.422729166668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45976.422729166668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45976.422729166668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45976.422729166668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45976.422729166668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45976.422729166668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45976.422729166668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45976.422729166668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45976.422729166668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45976.422729166668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45976.422729166668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45976.422729166668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45976.422729166668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45976.422729166668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45976.422729166668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45976.422729166668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45976.422729166668</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