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05" documentId="120_S{2AC9BD13-BADA-5192-A53E-5A8FF88502F6}" xr6:coauthVersionLast="47" xr6:coauthVersionMax="47" xr10:uidLastSave="{2A48E757-28E1-46A0-8389-C085C041E2C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<sst xmlns="http://schemas.openxmlformats.org/spreadsheetml/2006/main" count="181568" uniqueCount="39147">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</sst>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338.03995011573716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46000.988375694447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46000.988375694447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46000.988375694447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46000.988375694447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46000.988375810186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46000.988375810186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46000.988375810186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46000.988375810186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46000.988375810186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46000.988375810186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46000.988375810186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46000.988375810186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46000.988375810186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46000.988375810186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46000.988375810186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46000.988375810186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46000.988375810186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46000.988375810186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46000.988375810186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46000.988375810186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46000.988375810186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46000.988375810186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46000.988375810186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46000.988375810186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46000.988375810186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46000.988375810186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46000.988375810186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46000.988375810186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46000.988375810186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46000.988375810186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46000.988375810186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46000.988375810186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46000.988375810186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46000.988375810186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46000.988375810186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46000.988375810186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46000.988375810186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46000.988375810186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46000.988375810186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46000.988375810186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46000.988375810186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46000.988375810186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46000.988375810186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46000.988375810186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46000.988375810186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46000.988375810186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46000.988375810186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46000.988375810186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46000.988375810186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46000.988375810186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46000.988375810186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46000.988375810186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46000.988375810186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46000.988375810186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46000.988375810186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46000.988375810186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46000.988375810186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46000.988375810186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46000.988375810186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46000.988375810186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46000.988375810186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46000.988375810186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46000.988375810186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46000.988375810186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46000.988375810186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46000.988375810186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46000.988375810186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46000.988375810186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46000.988375810186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46000.988375810186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46000.988375810186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46000.988375810186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46000.988375810186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46000.988375810186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46000.988375810186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46000.988375810186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46000.988375810186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46000.988375810186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46000.988375810186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46000.988375810186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46000.988375810186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46000.988375810186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46000.988375810186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46000.988375810186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46000.988375810186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46000.988375810186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46000.988375810186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46000.988375810186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46000.988375810186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46000.988375810186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46000.988375810186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46000.988375810186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46000.988375810186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46000.988375810186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46000.988375810186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46000.988375810186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46000.988375810186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46000.988375810186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46000.988375810186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46000.988375810186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46000.988375810186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46000.988375810186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46000.988375810186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46000.988375810186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46000.988375810186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46000.988375810186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46000.988375810186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46000.988375810186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46000.988375810186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46000.988375810186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46000.988375810186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46000.988375810186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46000.988375810186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46000.988375810186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46000.988375810186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46000.988375810186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46000.988375810186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46000.988375810186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46000.988375810186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46000.988375810186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46000.988375810186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46000.988375810186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46000.988375810186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46000.988375810186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46000.988375810186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46000.988375810186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46000.988375810186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46000.988375810186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46000.988375810186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46000.988375810186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46000.988375810186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46000.988375810186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46000.988375810186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46000.988375810186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46000.988376041663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46000.988376041663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46000.988376041663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46000.988376041663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46000.988376041663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46000.988376041663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46000.988376041663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46000.988376041663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46000.988376041663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46000.988376041663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46000.988376041663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46000.988376041663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46000.988376041663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46000.988376041663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46000.988376041663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46000.988376041663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46000.988376041663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46000.988376041663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46000.988376041663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46000.988376041663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46000.988376041663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46000.988376041663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46000.988376041663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46000.988376041663</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BB34F8DC-4048-40F5-8C64-7C96F992D1D6}"/>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175.98853807870182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16.600957060181827</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3.6329937500049709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0.1507715277839452</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23145</v>
      </c>
      <c r="E7" s="81" t="s">
        <v>39106</v>
      </c>
      <c r="F7" s="71">
        <v>46000.944594907407</v>
      </c>
      <c r="G7" s="98">
        <f ca="1">IFERROR(NOW()-F7,"-")</f>
        <v>4.3780787040304858E-2</v>
      </c>
      <c r="H7" s="97">
        <v>46000.939039351855</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81"/>
      <c r="F8" s="97"/>
      <c r="G8" s="98">
        <f ca="1">IFERROR(NOW()-F8,"-")</f>
        <v>46000.988375694447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46000.988375694447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46000.988375694447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46000.988375694447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46000.988375694447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46000.988375694447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46000.988375694447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46000.988375694447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46000.988375694447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46000.988375694447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46000.988375694447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46000.988375694447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46000.988375694447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46000.988375694447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46000.988375694447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46000.988375694447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46000.988375694447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46000.988375694447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46000.988375694447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46000.988375694447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46000.988375694447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46000.988375694447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46000.988375694447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46000.988375694447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46000.988375694447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46000.988375694447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46000.988375694447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46000.988375694447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46000.988375694447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46000.988375694447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46000.988375694447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46000.988375694447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46000.988375694447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46000.988375694447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46000.988375694447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46000.988375694447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46000.988375694447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46000.988375694447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46000.988375694447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46000.988375694447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46000.988375694447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46000.988375694447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46000.988375694447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46000.988375694447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46000.988375694447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46000.988375694447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46000.988375694447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46000.988375694447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46000.988375694447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46000.988375694447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46000.988375694447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46000.988375694447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46000.988375694447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46000.988375694447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46000.988375694447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46000.988375694447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46000.988375694447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46000.988375694447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46000.988375694447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46000.988375694447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46000.988375694447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46000.988375694447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46000.988375694447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46000.988375694447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46000.988375694447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46000.988375694447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46000.988375694447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46000.988375694447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46000.988375694447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46000.988375694447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46000.988375694447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46000.988375694447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46000.988375694447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46000.988375694447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46000.988375694447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46000.988375694447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46000.988375694447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46000.988375694447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46000.988375694447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46000.988375694447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46000.988375694447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46000.988375694447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46000.988375694447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46000.988375694447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46000.988375694447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46000.988375694447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46000.988375694447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46000.988375694447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46000.988375694447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46000.988375694447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46000.988375694447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46000.988375694447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46000.988375694447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46000.988375694447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46000.988375694447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46000.988375694447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46000.988375694447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46000.988375694447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46000.988375694447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46000.988375694447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46000.988375694447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46000.988375694447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46000.988375694447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46000.988375694447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46000.988375694447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46000.988375694447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46000.988375694447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46000.988375694447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46000.988375694447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46000.988375694447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46000.988375694447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46000.988375694447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46000.988375694447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46000.988375694447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46000.988375694447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46000.988375694447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46000.988375694447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46000.988375694447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46000.988375694447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46000.988375694447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46000.988375694447</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46000.988375694447</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46000.988375694447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46000.988375694447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46000.988375694447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46000.988375694447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46000.988375694447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46000.988375694447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46000.988375694447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46000.988375694447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46000.988375694447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46000.988375694447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46000.988375694447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46000.988375694447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46000.988375694447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46000.988375694447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46000.988375694447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46000.988375694447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46000.988375694447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46000.988375694447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46000.988375694447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46000.988375694447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46000.988375694447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46000.988375694447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46000.988375694447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46000.988375694447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46000.988375694447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46000.988375694447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46000.988375694447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46000.988375694447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46000.988375694447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46000.988375694447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46000.988375694447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46000.988375694447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46000.988375694447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46000.988375694447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46000.988375694447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46000.988375694447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46000.988375694447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46000.988375694447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46000.988375694447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46000.988375694447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46000.988375694447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46000.988375694447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46000.988375694447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46000.988375694447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46000.988375694447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46000.988375694447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46000.988375694447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46000.988375694447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46000.988375694447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46000.988375694447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46000.988375694447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46000.988375694447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46000.988375694447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46000.988375694447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46000.988375694447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46000.988375694447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46000.988375694447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46000.988375694447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46000.988375694447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46000.988375694447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46000.988375694447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46000.988375694447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46000.988375694447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46000.988375694447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46000.988375694447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46000.988375694447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46000.988375694447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46000.988375694447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46000.988375694447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46000.988375694447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46000.988375694447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46000.988375694447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46000.988375694447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46000.988375694447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46000.988375694447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46000.988375694447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46000.988375694447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46000.988375694447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46000.988375694447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46000.988375694447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46000.988375694447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46000.988375694447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46000.988375694447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46000.988375694447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46000.988375694447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46000.988375694447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46000.988375694447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46000.988375694447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46000.988375694447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46000.988375694447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46000.988375694447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46000.988375694447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46000.988375694447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46000.988375694447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46000.988375694447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46000.988375694447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46000.988375694447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46000.988375694447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46000.988375694447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46000.988375694447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46000.988375694447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46000.988375694447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46000.988375694447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46000.988375694447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46000.988375694447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46000.988375694447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46000.988375694447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46000.988375694447</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46000.988375694447</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46000.988376041663</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46000.988376041663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46000.988376041663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46000.988376041663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46000.988376041663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46000.988376041663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46000.988376041663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46000.988376041663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46000.988376041663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46000.988376041663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46000.988376041663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46000.988376041663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46000.988376041663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46000.988376041663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46000.988376041663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46000.988376041663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46000.988376041663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46000.988376041663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46000.988376041663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46000.988376041663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46000.988376041663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46000.988376041663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46000.988376041663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46000.988376041663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46000.988376041663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46000.988376041663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46000.988376041663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46000.988376041663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46000.988376041663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46000.988376041663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46000.988376041663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46000.988376041663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46000.988376041663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46000.988376041663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46000.988376041663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46000.988376041663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46000.988376041663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46000.988376041663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46000.988376041663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46000.988376041663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46000.988376041663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46000.988376041663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46000.988376041663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46000.988376041663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46000.988376041663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46000.988376041663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46000.988376041663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46000.988376041663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46000.988376041663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46000.988376041663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46000.988376041663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46000.988376041663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46000.988376041663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46000.988376041663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46000.988376041663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46000.988376041663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46000.988376041663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46000.988376041663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46000.988376041663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46000.988376041663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46000.988376041663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46000.988376041663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46000.988376041663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46000.988376041663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46000.988376041663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46000.988376041663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46000.988376041663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46000.988376041663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46000.988376041663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46000.988376041663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46000.988376041663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46000.988376041663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46000.988376041663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46000.988376041663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46000.988376041663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46000.988376041663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46000.988376041663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46000.988376041663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46000.988376041663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46000.988376041663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46000.988376041663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46000.988376041663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46000.988376041663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46000.988376041663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46000.988376041663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46000.988376041663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46000.988376041663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46000.988376041663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46000.988376041663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46000.988376041663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46000.988376041663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46000.988376041663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46000.988376041663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46000.988376041663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46000.988376041663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46000.988376041663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46000.988376041663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46000.988376041663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46000.988376041663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46000.988376041663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46000.988376041663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46000.988376041663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46000.988376041663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46000.988376041663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46000.988376041663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46000.988376041663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46000.988376041663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46000.988376041663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46000.988376041663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46000.988376041663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46000.988376041663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46000.988376041663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46000.988376041663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46000.988376041663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46000.988376041663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46000.988376041663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46000.988376041663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46000.988376041663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46000.988376041663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46000.988376041663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46000.988376041663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46000.988376041663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46000.988376041663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46000.988376041663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46000.988376041663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46000.988376041663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46000.988376041663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46000.988376041663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46000.988376041663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46000.988376041663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46000.988376041663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46000.988376041663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46000.988376041663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46000.988376041663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46000.988376041663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46000.988376041663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46000.988376041663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46000.988376041663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46000.988376041663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46000.988376041663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46000.988376041663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46000.988376041663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46000.988376041663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46000.988376041663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46000.988376041663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46000.988376041663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46000.988376041663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46000.988376041663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46000.988376041663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46000.988376041663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46000.988376041663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46000.988376041663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46000.988376041663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46000.988376041663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46000.988376041663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46000.988376041663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46000.988376041663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46000.988376041663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46000.988376041663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46000.988376041663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46000.988376041663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46000.988376041663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46000.988376041663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46000.988376041663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46000.988376041663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46000.988376041663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46000.988376041663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46000.988376041663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46000.988376041663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46000.988376041663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46000.988376041663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46000.988376041663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46000.988376041663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46000.988376041663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46000.988376041663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46000.988376041663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46000.988376041663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46000.988376041663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46000.988376041663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46000.988376041663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46000.988376041663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46000.988376041663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46000.988376041663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46000.988376041663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46000.988376041663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46000.988376041663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46000.988376041663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46000.988376041663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46000.988376041663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46000.988376041663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46000.988376041663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46000.988376041663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46000.988376041663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46000.988376041663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46000.988376041663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46000.988376041663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46000.988376041663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46000.988376041663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46000.988376041663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46000.988376041663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46000.988376041663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46000.988376041663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46000.988376041663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46000.988376041663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46000.988376041663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46000.988376041663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46000.988376041663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46000.988376041663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46000.988376041663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46000.988376041663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46000.988376041663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46000.988376041663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46000.988376041663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46000.988376041663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46000.988376041663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46000.988376041663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46000.988376041663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46000.988376041663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46000.988376041663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46000.988376041663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46000.988376041663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46000.988376041663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46000.988376041663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46000.988376041663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46000.988376041663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46000.988376041663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46000.988376041663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46000.988376041663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46000.988376041663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46000.988376041663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46000.988376041663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46000.988376041663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46000.988376041663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46000.988376041663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46000.988376041663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46000.988376041663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46000.988376041663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46000.988376041663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46000.988376041663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46000.988376041663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46000.988376041663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46000.988376041663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46000.988376041663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46000.988376041663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46000.988376041663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46000.988376041663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46000.988376041663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46000.988376041663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46000.988376041663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46000.988376041663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46000.988376041663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46000.988376041663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46000.988376041663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46000.988376041663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46000.988376041663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46000.988376041663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46000.988376041663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46000.988376041663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46000.988376041663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46000.988376041663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46000.988376041663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46000.988376041663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46000.988376041663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46000.988376041663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46000.988376041663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46000.988376041663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46000.988376041663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46000.988376041663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46000.988376041663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46000.988376041663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46000.988376041663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46000.988376041663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46000.988376041663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46000.988376041663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46000.988376041663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46000.988376041663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46000.988376041663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46000.988376041663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46000.988376041663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46000.988376041663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46000.988376041663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46000.988376041663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46000.988376041663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46000.988376041663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46000.988376041663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46000.988376041663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46000.988376041663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46000.988376041663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46000.988376041663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46000.988376041663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46000.988376041663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46000.988376041663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46000.988376041663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46000.988376041663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46000.988376041663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46000.988376041663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46000.988376041663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46000.988376041663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46000.988376041663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46000.988376041663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46000.988376041663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46000.988376041663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46000.988376041663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46000.988376041663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46000.988376041663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46000.988376041663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46000.988376041663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46000.988376041663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46000.988376041663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46000.988376041663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46000.988376041663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46000.988376041663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46000.988376041663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46000.988376041663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46000.988376041663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46000.988376041663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46000.988376041663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46000.988376041663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46000.988376041663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46000.988376041663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46000.988376041663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46000.988376041663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46000.988376041663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46000.988376041663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46000.988376041663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46000.988376041663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46000.988376041663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46000.988376041663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46000.988376041663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46000.988376041663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46000.988376041663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46000.988376041663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46000.988376041663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46000.988376041663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46000.988376041663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46000.988376041663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46000.988376041663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46000.988376041663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46000.988376041663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46000.988376041663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46000.988376041663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46000.988376041663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46000.988376041663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46000.988376041663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46000.988376041663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46000.988376041663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46000.988376041663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46000.988376041663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46000.988376041663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46000.988376041663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46000.988376041663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46000.988376041663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46000.988376041663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46000.988376041663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46000.988376041663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46000.988376041663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46000.988376041663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46000.988376041663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46000.988376041663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46000.988376041663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46000.988376041663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46000.988376041663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46000.988376041663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46000.988376041663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46000.988376041663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46000.988376041663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46000.988376041663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46000.988376041663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46000.988376041663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46000.988376041663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46000.988376041663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46000.988376041663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46000.988376041663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46000.988376041663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46000.988376041663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46000.988376041663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46000.988376041663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46000.988376041663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46000.988376041663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46000.988376041663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46000.988376041663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46000.988376041663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46000.988376041663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46000.988376041663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46000.988376041663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46000.988376041663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46000.988376041663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46000.988376041663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46000.988376041663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46000.988376041663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46000.988376041663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46000.988376041663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46000.988376041663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46000.988376041663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46000.988376041663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46000.988376041663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46000.988376041663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46000.988376041663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46000.988376041663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46000.988376041663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46000.988376041663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46000.988376041663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46000.988376041663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46000.988376041663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46000.988376041663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46000.988376041663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46000.988376041663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46000.988376041663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46000.988376041663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46000.988376041663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46000.988376041663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46000.988376041663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46000.988376041663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46000.988376041663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46000.988376041663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46000.988376041663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46000.988376041663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46000.988376041663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46000.988376041663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46000.988376041663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46000.988376041663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46000.988376041663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46000.988376041663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46000.988376041663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46000.988376041663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46000.988376041663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46000.988376041663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46000.988376041663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46000.988376041663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46000.988376041663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46000.988376041663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46000.988376041663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46000.988376041663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46000.988376041663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46000.988376041663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46000.988376041663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46000.988376041663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46000.988376041663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46000.988376041663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46000.988376041663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46000.988376041663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46000.988376041663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46000.988376041663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46000.988376041663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46000.988376041663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46000.988376041663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46000.988376041663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46000.988376041663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46000.988376041663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46000.988376041663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46000.988376041663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46000.988376041663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46000.988376041663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46000.988376041663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46000.988376041663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46000.988376041663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46000.988376041663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46000.988376041663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46000.988376041663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46000.988376041663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46000.988376041663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46000.988376041663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46000.988376041663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46000.988376041663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46000.988376041663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46000.988376041663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46000.988376041663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46000.988376041663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46000.988376041663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46000.988376041663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46000.988376041663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46000.988376041663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46000.988376041663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46000.988376041663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46000.988376041663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46000.988376041663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46000.988376041663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46000.988376041663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46000.988376041663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46000.988376041663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46000.988376041663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46000.988376041663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46000.988376041663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46000.988376041663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46000.988376041663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46000.988376041663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46000.988376041663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46000.988376041663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46000.988376041663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46000.988376041663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46000.988376041663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46000.988376041663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46000.988376041663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46000.988376041663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46000.988376041663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46000.988376041663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46000.988376041663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46000.988376041663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46000.988376041663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46000.988376041663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46000.988376041663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46000.988376041663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46000.988376041663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46000.988376041663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46000.988376041663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46000.988376041663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46000.988376041663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46000.988376041663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46000.988376041663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46000.988376041663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46000.988376041663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46000.988376041663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46000.988376041663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46000.988376041663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46000.988376041663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46000.988376041663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46000.988376041663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46000.988376041663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46000.988376041663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46000.988376041663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46000.988376041663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46000.988376041663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46000.988376041663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46000.988376041663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46000.988376041663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46000.988376041663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46000.988376041663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46000.988376041663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46000.988376041663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46000.988376041663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46000.988376041663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46000.988376041663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46000.988376041663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46000.988376041663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46000.988376041663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46000.988376041663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46000.988376041663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46000.988376041663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46000.988376041663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46000.988376041663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46000.988376041663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46000.988376041663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46000.988376041663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46000.988376041663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46000.988376041663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46000.988376041663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46000.988376041663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46000.988376041663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46000.988376041663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46000.988376041663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46000.988376041663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46000.988376041663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46000.988376041663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46000.988376041663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46000.988376041663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46000.988376041663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46000.988376041663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46000.988376041663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46000.988376041663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46000.988376041663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46000.988376041663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46000.988376041663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46000.988376041663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46000.988376041663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46000.988376041663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46000.988376041663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46000.988376041663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46000.988376041663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46000.988376041663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46000.988376041663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46000.988376041663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46000.988376041663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46000.988376041663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46000.988376041663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46000.988376041663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46000.988376041663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46000.988376041663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46000.988376041663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46000.988376041663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46000.988376041663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46000.988376041663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46000.988376041663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46000.988376041663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46000.988376041663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46000.988376041663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46000.988376041663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46000.988376041663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46000.988376041663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46000.988376041663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46000.988376041663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46000.988376041663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46000.988376041663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46000.988376041663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46000.988376041663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46000.988376041663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46000.988376041663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46000.988376041663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46000.988376041663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46000.988376041663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46000.988376041663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46000.988376041663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46000.988376041663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46000.988376041663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46000.988376041663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46000.988376041663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46000.988376041663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46000.988376041663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46000.988376041663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46000.988376041663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46000.988376041663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46000.988376041663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46000.988376041663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46000.988376041663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46000.988376041663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46000.988376041663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46000.988376041663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46000.988376041663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46000.988376041663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46000.988376041663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46000.988376041663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46000.988376041663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46000.988376041663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46000.988376041663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46000.988376041663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46000.988376041663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46000.988376041663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46000.988376041663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46000.988376041663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46000.988376041663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46000.988376041663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46000.988376041663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46000.988376041663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46000.988376041663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46000.988376041663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46000.988376041663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46000.988376041663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46000.988376041663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46000.988376041663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46000.988376041663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46000.988376041663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46000.988376041663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46000.988376041663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46000.988376041663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46000.988376041663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46000.988376041663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46000.988376041663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46000.988376041663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46000.988376041663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46000.988376041663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46000.988376041663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46000.988376041663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46000.988376041663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46000.988376041663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46000.988376041663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46000.988376041663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46000.988376041663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46000.988376041663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46000.988376041663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46000.988376041663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46000.988376041663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46000.988376041663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46000.988376041663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46000.988376041663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46000.988376041663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46000.988376041663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46000.988376041663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46000.988376041663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46000.988376041663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46000.988376041663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46000.988376041663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46000.988376041663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46000.988376041663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46000.988376041663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46000.988376041663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46000.988376041663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46000.988376041663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46000.988376041663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46000.988376041663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46000.988376041663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46000.988376041663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46000.988376041663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46000.988376041663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46000.988376041663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46000.988376041663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46000.988376041663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46000.988376041663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46000.988376041663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46000.988376041663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46000.988376041663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46000.988376041663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46000.988376041663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46000.988376041663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46000.988376041663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46000.988376041663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46000.988376041663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46000.988376041663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46000.988376041663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46000.988376041663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46000.988376041663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46000.988376041663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46000.988376041663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46000.988376041663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46000.988376041663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46000.988376041663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46000.988376041663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46000.988376041663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46000.988376041663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46000.988376041663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46000.988376041663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46000.988376041663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46000.988376041663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46000.988376041663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46000.988376041663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46000.988376041663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46000.988376041663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46000.988376041663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46000.988376041663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46000.988376041663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46000.988376041663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46000.988376041663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46000.988376041663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46000.988376041663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46000.988376041663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46000.988376041663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46000.988376041663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46000.988376041663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46000.988376041663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46000.988376041663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46000.988376041663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46000.988376041663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46000.988376041663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46000.988376041663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46000.988376041663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46000.988376041663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46000.988376041663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46000.988376041663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46000.988376041663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46000.988376041663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46000.988376041663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46000.988376041663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46000.988376041663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46000.988376041663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46000.988376041663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46000.988376041663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46000.988376041663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46000.988376041663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46000.988376041663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46000.988376041663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46000.988376041663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46000.988376041663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46000.988376041663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46000.988376041663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46000.988376041663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46000.988376041663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46000.988376041663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46000.988376041663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46000.988376041663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46000.988376041663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46000.988376041663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46000.988376041663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46000.988376041663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46000.988376041663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46000.988376041663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46000.988376041663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46000.988376041663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46000.988376041663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46000.988376041663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46000.988376041663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46000.988376041663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46000.988376041663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46000.988376041663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46000.988376041663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46000.988376041663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46000.988376041663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46000.988376041663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46000.988376041663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46000.988376041663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46000.988376041663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46000.988376041663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46000.988376041663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46000.988376041663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46000.988376041663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46000.988376041663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46000.988376041663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46000.988376041663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46000.988376041663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46000.988376041663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46000.988376041663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46000.988376041663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46000.988376041663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46000.988376041663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46000.988376041663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46000.988376041663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46000.988376041663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46000.988376041663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46000.988376041663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46000.988376041663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46000.988376041663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46000.988376041663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46000.988376041663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46000.988376041663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46000.988376041663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46000.988376041663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46000.988376041663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46000.988376041663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46000.988376041663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46000.988376041663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46000.988376041663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46000.988376041663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46000.988376041663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46000.988376041663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46000.988376041663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46000.988376041663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46000.988376041663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46000.988376041663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46000.988376041663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46000.988376041663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46000.988376041663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46000.988376041663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46000.988376041663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46000.988376041663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46000.988376041663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46000.988376041663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46000.988376041663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46000.988376041663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46000.988376041663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46000.988376041663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46000.988376041663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46000.988376041663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46000.988376041663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46000.988376041663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46000.988376041663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46000.988376041663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46000.988376041663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46000.988376041663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46000.988376041663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46000.988376041663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46000.988376041663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46000.988376041663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46000.988376041663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46000.988376041663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46000.988376041663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46000.988376041663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46000.988376041663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46000.988376041663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46000.988376041663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46000.988376041663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46000.988376041663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46000.988376041663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46000.988376041663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46000.988376041663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46000.988376041663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46000.988376041663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46000.988376041663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46000.988376041663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46000.988376041663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46000.988376041663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46000.988376041663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46000.988376041663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46000.988376041663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46000.988376041663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46000.988376041663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46000.988376041663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46000.988376041663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46000.988376041663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297.50765844906709</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2.1942325231430004</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46000.988376041663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40" ca="1" si="1">IFERROR(NOW()-F5,"")</f>
        <v>0.67014687499613501</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5.3086689811607357E-2</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0.25447557870211313</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46000.988376041663</v>
      </c>
      <c r="H8" s="91">
        <v>46000.54583333333</v>
      </c>
      <c r="I8" s="107" t="str">
        <f>IFERROR(VLOOKUP(D8,DB!A:F,6,0),"")</f>
        <v>SCECO</v>
      </c>
      <c r="J8" s="107" t="str">
        <f>IFERROR(VLOOKUP(D8,DB!A:G,7,0),"")</f>
        <v>Dead+Good</v>
      </c>
      <c r="K8" s="93" t="s">
        <v>39134</v>
      </c>
      <c r="L8" s="87" t="str">
        <f>IFERROR(VLOOKUP(D8,DB!A:I,9,0),"")</f>
        <v>Latis</v>
      </c>
    </row>
    <row r="9" spans="1:16" ht="15" customHeight="1">
      <c r="A9" s="107" t="s">
        <v>39127</v>
      </c>
      <c r="B9" s="107" t="str">
        <f>IFERROR(VLOOKUP(D9,DB!A:K,11,0),"")</f>
        <v>R4</v>
      </c>
      <c r="C9" s="89">
        <v>1</v>
      </c>
      <c r="D9" s="87" t="s">
        <v>29641</v>
      </c>
      <c r="E9" s="90" t="s">
        <v>39106</v>
      </c>
      <c r="F9" s="91"/>
      <c r="G9" s="92">
        <f t="shared" ca="1" si="1"/>
        <v>46000.988376041663</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46000.988376041663</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46000.988376041663</v>
      </c>
      <c r="H11" s="91">
        <v>46000.566666666666</v>
      </c>
      <c r="I11" s="107" t="str">
        <f>IFERROR(VLOOKUP(D11,DB!A:F,6,0),"")</f>
        <v>SCECO</v>
      </c>
      <c r="J11" s="107" t="str">
        <f>IFERROR(VLOOKUP(D11,DB!A:G,7,0),"")</f>
        <v>Dead</v>
      </c>
      <c r="K11" s="93" t="s">
        <v>39132</v>
      </c>
      <c r="L11" s="87" t="str">
        <f>IFERROR(VLOOKUP(D11,DB!A:I,9,0),"")</f>
        <v>Latis</v>
      </c>
    </row>
    <row r="12" spans="1:16" ht="15" customHeight="1">
      <c r="A12" s="107" t="s">
        <v>39127</v>
      </c>
      <c r="B12" s="107" t="str">
        <f>IFERROR(VLOOKUP(D12,DB!A:K,11,0),"")</f>
        <v>R4</v>
      </c>
      <c r="C12" s="89">
        <v>1</v>
      </c>
      <c r="D12" s="87" t="s">
        <v>37399</v>
      </c>
      <c r="E12" s="90" t="s">
        <v>39106</v>
      </c>
      <c r="F12" s="91"/>
      <c r="G12" s="92">
        <f t="shared" ca="1" si="1"/>
        <v>46000.988376041663</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46000.988376041663</v>
      </c>
      <c r="H13" s="91">
        <v>46000.472222222219</v>
      </c>
      <c r="I13" s="107" t="str">
        <f>IFERROR(VLOOKUP(D13,DB!A:F,6,0),"")</f>
        <v>SCECO</v>
      </c>
      <c r="J13" s="107" t="str">
        <f>IFERROR(VLOOKUP(D13,DB!A:G,7,0),"")</f>
        <v>Dead</v>
      </c>
      <c r="K13" s="93" t="s">
        <v>39132</v>
      </c>
      <c r="L13" s="87" t="str">
        <f>IFERROR(VLOOKUP(D13,DB!A:I,9,0),"")</f>
        <v>Latis</v>
      </c>
    </row>
    <row r="14" spans="1:16" ht="15" customHeight="1">
      <c r="A14" s="107" t="s">
        <v>39127</v>
      </c>
      <c r="B14" s="107" t="str">
        <f>IFERROR(VLOOKUP(D14,DB!A:K,11,0),"")</f>
        <v>R4</v>
      </c>
      <c r="C14" s="89">
        <v>1</v>
      </c>
      <c r="D14" s="87" t="s">
        <v>36539</v>
      </c>
      <c r="E14" s="90" t="s">
        <v>39106</v>
      </c>
      <c r="F14" s="91"/>
      <c r="G14" s="92">
        <f t="shared" ca="1" si="1"/>
        <v>46000.988376041663</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c r="E15" s="90"/>
      <c r="F15" s="91"/>
      <c r="G15" s="92">
        <f t="shared" ca="1" si="1"/>
        <v>46000.988376041663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46000.988376041663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46000.988376041663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46000.988376041663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46000.988376041663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46000.988376041663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46000.988376041663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46000.988376041663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46000.988376041663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46000.988376041663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46000.988376041663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46000.988376041663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46000.988376041663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46000.988376041663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46000.988376041663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46000.988376041663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46000.988376041663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46000.988376041663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46000.988376041663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46000.988376041663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46000.988376041663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46000.988376041663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46000.988376041663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46000.988376041663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46000.988376041663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46000.988376041663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46000.988376041663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46000.988376041663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46000.988376041663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46000.988376041663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46000.988376041663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46000.988376041663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46000.988376041663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46000.988376041663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46000.988376041663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46000.988376041663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46000.988376041663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46000.988376041663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46000.988376041663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46000.988376041663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46000.988376041663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46000.988376041663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46000.988376041663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46000.988376041663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46000.988376041663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46000.988376041663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46000.988376041663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46000.988376041663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46000.988376041663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46000.988376041663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46000.988376041663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46000.988376041663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46000.988376041663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46000.988376041663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46000.988376041663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46000.988376041663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46000.988376041663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46000.988376041663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46000.988376041663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46000.988376041663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46000.988376041663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46000.988376041663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46000.988376041663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46000.988376041663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46000.988376041663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46000.988376041663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46000.988376041663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46000.988376041663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46000.988376041663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46000.988376041663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46000.988376041663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46000.988376041663</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A7" sqref="A7:X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39135</v>
      </c>
      <c r="B2" s="37" t="str">
        <f>IFERROR(VLOOKUP(D2,DB!A:K,11,0),"")</f>
        <v>R5</v>
      </c>
      <c r="C2" s="37">
        <v>3</v>
      </c>
      <c r="D2" s="100" t="s">
        <v>36085</v>
      </c>
      <c r="E2" s="37" t="s">
        <v>39106</v>
      </c>
      <c r="F2" s="38">
        <v>45891.832060185188</v>
      </c>
      <c r="G2" s="102">
        <f ca="1">IFERROR(NOW()-F2,"")</f>
        <v>109.15631585647498</v>
      </c>
      <c r="H2" s="38">
        <v>45891.790393518517</v>
      </c>
      <c r="I2" s="37" t="str">
        <f>IFERROR(VLOOKUP(D2,DB!A:F,6,0),"")</f>
        <v>Generator-SG</v>
      </c>
      <c r="J2" s="37" t="str">
        <f>IFERROR(VLOOKUP(D2,DB!A:G,7,0),"")</f>
        <v>Vandalized</v>
      </c>
      <c r="K2" s="37" t="s">
        <v>39136</v>
      </c>
      <c r="L2" s="37" t="str">
        <f>IFERROR(VLOOKUP(D2,DB!A:I,9,0),"")</f>
        <v>Latis</v>
      </c>
      <c r="M2" s="99"/>
    </row>
    <row r="3" spans="1:13" s="39" customFormat="1" ht="30.75">
      <c r="A3" s="37" t="s">
        <v>39137</v>
      </c>
      <c r="B3" s="37" t="str">
        <f>IFERROR(VLOOKUP(D3,DB!A:K,11,0),"")</f>
        <v>R5</v>
      </c>
      <c r="C3" s="37">
        <v>1</v>
      </c>
      <c r="D3" s="37" t="s">
        <v>33407</v>
      </c>
      <c r="E3" s="37" t="s">
        <v>39109</v>
      </c>
      <c r="F3" s="38">
        <v>45926.188877314817</v>
      </c>
      <c r="G3" s="102">
        <f t="shared" ref="G3" ca="1" si="0">IFERROR(NOW()-F3,"")</f>
        <v>74.79949872684665</v>
      </c>
      <c r="H3" s="38">
        <v>45926.158159722225</v>
      </c>
      <c r="I3" s="37" t="str">
        <f>IFERROR(VLOOKUP(D3,DB!A:F,6,0),"")</f>
        <v>SCECO</v>
      </c>
      <c r="J3" s="37" t="str">
        <f>IFERROR(VLOOKUP(D3,DB!A:G,7,0),"")</f>
        <v>Good</v>
      </c>
      <c r="K3" s="37" t="s">
        <v>39138</v>
      </c>
      <c r="L3" s="37" t="str">
        <f>IFERROR(VLOOKUP(D3,DB!A:I,9,0),"")</f>
        <v>Latis</v>
      </c>
      <c r="M3" s="99"/>
    </row>
    <row r="4" spans="1:13" s="39" customFormat="1" ht="45.75" customHeight="1">
      <c r="A4" s="103" t="s">
        <v>39139</v>
      </c>
      <c r="B4" s="103" t="str">
        <f>IFERROR(VLOOKUP(D4,DB!A:K,11,0),"")</f>
        <v>R5</v>
      </c>
      <c r="C4" s="103">
        <v>1</v>
      </c>
      <c r="D4" s="103" t="s">
        <v>34832</v>
      </c>
      <c r="E4" s="103" t="s">
        <v>39109</v>
      </c>
      <c r="F4" s="104">
        <v>45948.661111111112</v>
      </c>
      <c r="G4" s="105">
        <f t="shared" ref="G4" ca="1" si="1">IFERROR(NOW()-F4,"")</f>
        <v>52.327264930550882</v>
      </c>
      <c r="H4" s="104">
        <v>45948.661111111112</v>
      </c>
      <c r="I4" s="103" t="str">
        <f>IFERROR(VLOOKUP(D4,DB!A:F,6,0),"")</f>
        <v>SCECO</v>
      </c>
      <c r="J4" s="103" t="str">
        <f>IFERROR(VLOOKUP(D4,DB!A:G,7,0),"")</f>
        <v>Dead</v>
      </c>
      <c r="K4" s="103" t="s">
        <v>39140</v>
      </c>
      <c r="L4" s="103" t="str">
        <f>IFERROR(VLOOKUP(D4,DB!A:I,9,0),"")</f>
        <v>Latis</v>
      </c>
    </row>
    <row r="5" spans="1:13" s="39" customFormat="1" ht="30.75">
      <c r="A5" s="103" t="s">
        <v>39141</v>
      </c>
      <c r="B5" s="103" t="str">
        <f>IFERROR(VLOOKUP(D5,DB!A:K,11,0),"")</f>
        <v>R5</v>
      </c>
      <c r="C5" s="103">
        <v>1</v>
      </c>
      <c r="D5" s="103" t="s">
        <v>36592</v>
      </c>
      <c r="E5" s="103" t="s">
        <v>39106</v>
      </c>
      <c r="F5" s="104">
        <v>45981.373298611114</v>
      </c>
      <c r="G5" s="105">
        <f ca="1">IFERROR(NOW()-F5,"")</f>
        <v>19.615077430549718</v>
      </c>
      <c r="H5" s="132">
        <v>45981.360798611109</v>
      </c>
      <c r="I5" s="103" t="str">
        <f>IFERROR(VLOOKUP(D5,DB!A:F,6,0),"")</f>
        <v>SCECO</v>
      </c>
      <c r="J5" s="103" t="str">
        <f>IFERROR(VLOOKUP(D5,DB!A:G,7,0),"")</f>
        <v>Dead</v>
      </c>
      <c r="K5" s="103" t="s">
        <v>39142</v>
      </c>
      <c r="L5" s="103" t="str">
        <f>IFERROR(VLOOKUP(D5,DB!A:I,9,0),"")</f>
        <v>Latis</v>
      </c>
    </row>
    <row r="6" spans="1:13">
      <c r="A6" s="37" t="s">
        <v>39143</v>
      </c>
      <c r="B6" s="37" t="str">
        <f>IFERROR(VLOOKUP(D6,DB!A:K,11,0),"")</f>
        <v>R5</v>
      </c>
      <c r="C6" s="37">
        <v>1</v>
      </c>
      <c r="D6" s="37" t="s">
        <v>37850</v>
      </c>
      <c r="E6" s="37" t="s">
        <v>39106</v>
      </c>
      <c r="F6" s="38">
        <v>45997.107488425929</v>
      </c>
      <c r="G6" s="131">
        <f t="shared" ref="G6" ca="1" si="2">IFERROR(NOW()-F6,"")</f>
        <v>3.8808872685185634</v>
      </c>
      <c r="H6" s="38">
        <v>45997.093599537038</v>
      </c>
      <c r="I6" s="37" t="str">
        <f>IFERROR(VLOOKUP(D6,DB!A:F,6,0),"")</f>
        <v>SCECO</v>
      </c>
      <c r="J6" s="37" t="str">
        <f>IFERROR(VLOOKUP(D6,DB!A:G,7,0),"")</f>
        <v>In progress</v>
      </c>
      <c r="K6" s="37" t="s">
        <v>39144</v>
      </c>
      <c r="L6" s="37" t="str">
        <f>IFERROR(VLOOKUP(D6,DB!A:I,9,0),"")</f>
        <v>Latis</v>
      </c>
    </row>
    <row r="7" spans="1:13">
      <c r="A7" s="37"/>
      <c r="B7" s="37" t="str">
        <f>IFERROR(VLOOKUP(D7,DB!A:K,11,0),"")</f>
        <v/>
      </c>
      <c r="C7" s="37"/>
      <c r="D7" s="37"/>
      <c r="E7" s="37"/>
      <c r="F7" s="38"/>
      <c r="G7" s="131">
        <f ca="1">IFERROR(NOW()-F7,"")</f>
        <v>46000.988375694447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46000.988375694447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46000.988375694447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46000.988375694447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46000.988375694447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46000.988375694447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46000.988375694447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46000.988375694447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46000.988375694447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46000.988375694447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46000.988375694447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46000.988375694447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46000.988375694447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46000.988375694447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46000.988375694447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46000.988375694447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46000.988375694447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46000.988375694447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46000.988375694447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46000.988375694447</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0.17982245370512828</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R6</v>
      </c>
      <c r="C3" s="116"/>
      <c r="D3" s="115" t="s">
        <v>35183</v>
      </c>
      <c r="E3" s="138"/>
      <c r="F3" s="117"/>
      <c r="G3" s="72">
        <f t="shared" ca="1" si="0"/>
        <v>46000.988375694447</v>
      </c>
      <c r="H3" s="117"/>
      <c r="I3" s="115" t="str">
        <f>IFERROR(VLOOKUP(D3,DB!A:F,6,0),"")</f>
        <v>Generator-DG</v>
      </c>
      <c r="J3" s="115" t="str">
        <f>IFERROR(VLOOKUP(D3,DB!A:G,7,0),"")</f>
        <v>Dead</v>
      </c>
      <c r="K3" s="118"/>
      <c r="L3" s="133" t="str">
        <f>IFERROR(VLOOKUP(D3,DB!A:I,9,0),"")</f>
        <v>Latis</v>
      </c>
    </row>
    <row r="4" spans="1:16382" ht="31.5" customHeight="1">
      <c r="A4" s="114"/>
      <c r="B4" s="115" t="str">
        <f>IFERROR(VLOOKUP(D4,DB!A:K,11,0),"")</f>
        <v/>
      </c>
      <c r="C4" s="116"/>
      <c r="D4" s="115"/>
      <c r="E4" s="138"/>
      <c r="F4" s="117"/>
      <c r="G4" s="72">
        <f t="shared" ca="1" si="0"/>
        <v>46000.988375694447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46000.988375694447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46000.988375694447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46000.988375694447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46000.988375694447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46000.988375694447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46000.988375694447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46000.988375694447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46000.988375694447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46000.988375694447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46000.988375694447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46000.988375694447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46000.988375694447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46000.988375694447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46000.988375694447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46000.988375694447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46000.988375694447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46000.988375694447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46000.988375694447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46000.988375694447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46000.988375694447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46000.988375694447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46000.988375694447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46000.988375694447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46000.988375694447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46000.988375694447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46000.988375694447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46000.988375694447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46000.988375694447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46000.988375694447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46000.988375694447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46000.988375694447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46000.988375694447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46000.988375694447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46000.988375694447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46000.988375694447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46000.988375694447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46000.988375694447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46000.988375694447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46000.988375694447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46000.988375694447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46000.988375694447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46000.988375694447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46000.988375694447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46000.988375694447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46000.988375694447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46000.988375694447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46000.988375694447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46000.988375694447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46000.988375694447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46000.988375694447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46000.988375694447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46000.988375694447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46000.988375694447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46000.988375694447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46000.988375694447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46000.988375694447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46000.988375694447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46000.988375694447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46000.988375694447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46000.988375694447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46000.988375694447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46000.988375694447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46000.988375694447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46000.988375694447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46000.988375694447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46000.988375694447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46000.988375694447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46000.988375694447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46000.988375694447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46000.988375694447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46000.988375694447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46000.988375694447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46000.988375694447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46000.988375694447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46000.988375694447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46000.988375694447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46000.988375694447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46000.988375694447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46000.988375694447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46000.988375694447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46000.988375694447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46000.988375694447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46000.988375694447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46000.988375694447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46000.988375694447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46000.988375694447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46000.988375694447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46000.988375694447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46000.988375694447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46000.988375694447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46000.988375694447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46000.988375694447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46000.988375694447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46000.988375694447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46000.988375694447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46000.988375694447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46000.988375694447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46000.988375694447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46000.988375694447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46000.988375694447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46000.988375694447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46000.988375694447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46000.988375694447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46000.988375694447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46000.988375694447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46000.988375694447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46000.988375694447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46000.988375694447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46000.988375694447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46000.988375694447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46000.988375694447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46000.988375694447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46000.988375694447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46000.988375694447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46000.988375694447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46000.988375694447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46000.988375694447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46000.988375694447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46000.988375694447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46000.988375694447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46000.988375694447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46000.988375694447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46000.988375694447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46000.988375694447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46000.988375694447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46000.988375694447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46000.988375694447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46000.988375694447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46000.988375694447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46000.988375694447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46000.988375694447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46000.988375694447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46000.988375694447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46000.988375694447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46000.988375694447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46000.988375694447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46000.988375694447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46000.988375694447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46000.988375694447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46000.988375694447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46000.988375694447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46000.988375694447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46000.988375694447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46000.988375694447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46000.988375694447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46000.988375694447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46000.988375694447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46000.988375694447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46000.988375694447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46000.988375694447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46000.988375694447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46000.988375694447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46000.988375694447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46000.988375694447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46000.988375694447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46000.988375694447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46000.988375694447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46000.988375694447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46000.988375694447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46000.988375694447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46000.988375694447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46000.988375694447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46000.988375694447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46000.988375694447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46000.988375694447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46000.988375694447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46000.988375694447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46000.988375694447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46000.988375694447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46000.988375694447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46000.988375694447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46000.988375694447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46000.988375694447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46000.988375694447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46000.988375694447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46000.988375694447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46000.988375694447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46000.988375694447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46000.988375694447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46000.988375694447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46000.988375694447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46000.988375694447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46000.988375694447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46000.988375694447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46000.988375694447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46000.988375694447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46000.988375694447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46000.988375694447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46000.988375694447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46000.988375694447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46000.988375694447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46000.988375694447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46000.988375694447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46000.988375694447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46000.988375694447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46000.988375694447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46000.988375694447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46000.988375694447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46000.988375694447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46000.988375694447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46000.988375694447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46000.988375694447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46000.988375694447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46000.988375694447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46000.988375694447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46000.988375694447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46000.988375694447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46000.988375694447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46000.988375694447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46000.988375694447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46000.988375694447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46000.988375694447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46000.988375694447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46000.988375694447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46000.988375694447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46000.988375694447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46000.988375694447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46000.988375694447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46000.988375694447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46000.988375694447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46000.988375694447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46000.988375694447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46000.988375694447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46000.988375694447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46000.988375694447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46000.988375694447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46000.988375694447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46000.988375694447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46000.988375694447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46000.988375694447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46000.988375694447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46000.988375694447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46000.988375694447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46000.988375694447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46000.988375694447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46000.988375694447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46000.988375694447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46000.988375694447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46000.988375694447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46000.988375694447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46000.988375694447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46000.988375694447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46000.988375694447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46000.988375694447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46000.988375694447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46000.988375694447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46000.988375694447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46000.988375694447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46000.988375694447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46000.988375694447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46000.988375694447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46000.988375694447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46000.988375694447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46000.988375694447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46000.988375694447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46000.988375694447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46000.988375694447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46000.988375694447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46000.988375694447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46000.988375694447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46000.988375694447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46000.988375694447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46000.988375694447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46000.988375694447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46000.988375694447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46000.988375694447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46000.988375694447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46000.988375694447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46000.988375694447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46000.988375694447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46000.988375694447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46000.988375694447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46000.988375694447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46000.988375694447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46000.988375694447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46000.988375694447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46000.988375694447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46000.988375694447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46000.988375694447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46000.988375694447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46000.988375694447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46000.988375694447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46000.988375694447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46000.988375694447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46000.988375694447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46000.988375694447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46000.988375694447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46000.988375694447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46000.988375694447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46000.988375694447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46000.988375694447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46000.988375694447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46000.988375694447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46000.988375694447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46000.988375694447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46000.988375694447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46000.988375694447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46000.988375694447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46000.988375694447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46000.988375694447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46000.988375694447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46000.988375694447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46000.988375694447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46000.988375694447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46000.988375694447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46000.988375694447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46000.988375694447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46000.988375694447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46000.988375694447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46000.988375694447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46000.988375694447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46000.988375694447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46000.988375694447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46000.988375694447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46000.988375694447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46000.988375694447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46000.988375694447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46000.988375694447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46000.988375694447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46000.988375694447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46000.988375694447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46000.988375694447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46000.988375694447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46000.988375694447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46000.988375694447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46000.988375694447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46000.988375694447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46000.988375694447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46000.988375694447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46000.988375694447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46000.988375694447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46000.988375694447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46000.988375694447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46000.988375694447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46000.988375694447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46000.988375694447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46000.988375694447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46000.988375694447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46000.988375694447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46000.988375694447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46000.988375694447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46000.988375694447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46000.988375694447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46000.988375694447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46000.988375694447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46000.988375694447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46000.988375694447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46000.988375694447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46000.988375694447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46000.988375694447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46000.988375694447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46000.988375694447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46000.988375694447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46000.988375694447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46000.988375694447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46000.988375694447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46000.988375694447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46000.988375694447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46000.988375694447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46000.988375694447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46000.988375694447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46000.988375694447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46000.988375694447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46000.988375694447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46000.988375694447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46000.988375694447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46000.988375694447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46000.988375694447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46000.988375694447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46000.988375694447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46000.988375694447</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46000.988375694447</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