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507" documentId="120_S{2AC9BD13-BADA-5192-A53E-5A8FF88502F6}" xr6:coauthVersionLast="47" xr6:coauthVersionMax="47" xr10:uidLastSave="{2B3500A8-15BD-4EAB-B788-0C2C5BABA2A7}"/>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4" l="1"/>
  <c r="I5" i="4"/>
  <c r="J5" i="4"/>
  <c r="L5" i="4"/>
  <c r="B5" i="4"/>
  <c r="I8" i="5"/>
  <c r="J8" i="5"/>
  <c r="I9" i="5"/>
  <c r="J9" i="5"/>
  <c r="I10" i="5"/>
  <c r="J10" i="5"/>
  <c r="B8" i="5"/>
  <c r="B9" i="5"/>
  <c r="B10" i="5"/>
  <c r="B7" i="5"/>
  <c r="B4" i="4"/>
  <c r="G4" i="4"/>
  <c r="I4" i="4"/>
  <c r="J4" i="4"/>
  <c r="L4"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G8" i="5"/>
  <c r="L8" i="5"/>
  <c r="G9" i="5"/>
  <c r="L9" i="5"/>
  <c r="G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G7" i="5"/>
  <c r="B5" i="2"/>
  <c r="G5" i="2"/>
  <c r="I5" i="2"/>
  <c r="J5" i="2"/>
  <c r="L5"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J70" i="2"/>
  <c r="J71" i="2"/>
  <c r="J72" i="2"/>
  <c r="J73" i="2"/>
  <c r="J74" i="2"/>
  <c r="J75" i="2"/>
  <c r="J76" i="2"/>
  <c r="J77" i="2"/>
  <c r="J78" i="2"/>
  <c r="J79" i="2"/>
  <c r="J80" i="2"/>
  <c r="J81" i="2"/>
  <c r="J82" i="2"/>
  <c r="J83" i="2"/>
  <c r="J84" i="2"/>
  <c r="J85" i="2"/>
  <c r="J86" i="2"/>
  <c r="J87" i="2"/>
  <c r="J88" i="2"/>
  <c r="I70" i="2"/>
  <c r="I71" i="2"/>
  <c r="I72" i="2"/>
  <c r="I73" i="2"/>
  <c r="I74" i="2"/>
  <c r="I75" i="2"/>
  <c r="I76" i="2"/>
  <c r="I77" i="2"/>
  <c r="I78" i="2"/>
  <c r="I79" i="2"/>
  <c r="I80" i="2"/>
  <c r="I81" i="2"/>
  <c r="I82" i="2"/>
  <c r="I83" i="2"/>
  <c r="I84" i="2"/>
  <c r="I85" i="2"/>
  <c r="I86" i="2"/>
  <c r="I87" i="2"/>
  <c r="I88" i="2"/>
  <c r="G70" i="2"/>
  <c r="G71" i="2"/>
  <c r="G72" i="2"/>
  <c r="G73" i="2"/>
  <c r="G74" i="2"/>
  <c r="G75" i="2"/>
  <c r="G76" i="2"/>
  <c r="G77" i="2"/>
  <c r="G78" i="2"/>
  <c r="G79" i="2"/>
  <c r="G80" i="2"/>
  <c r="G81" i="2"/>
  <c r="G82" i="2"/>
  <c r="G83" i="2"/>
  <c r="G84" i="2"/>
  <c r="G85" i="2"/>
  <c r="G86" i="2"/>
  <c r="G87" i="2"/>
  <c r="G88" i="2"/>
  <c r="B70" i="2"/>
  <c r="B71" i="2"/>
  <c r="B72" i="2"/>
  <c r="B73" i="2"/>
  <c r="B74" i="2"/>
  <c r="B75" i="2"/>
  <c r="B76" i="2"/>
  <c r="B77" i="2"/>
  <c r="B78" i="2"/>
  <c r="B79" i="2"/>
  <c r="B80" i="2"/>
  <c r="B81" i="2"/>
  <c r="B82" i="2"/>
  <c r="B83" i="2"/>
  <c r="B84" i="2"/>
  <c r="B85" i="2"/>
  <c r="B86" i="2"/>
  <c r="B87" i="2"/>
  <c r="B88" i="2"/>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D6" i="3"/>
  <c r="D7" i="3"/>
  <c r="D8" i="3"/>
  <c r="D9" i="3"/>
  <c r="D10" i="3"/>
  <c r="D11" i="3"/>
  <c r="D12" i="3"/>
  <c r="D13" i="3"/>
  <c r="D14" i="3"/>
  <c r="D15" i="3"/>
  <c r="D16" i="3"/>
  <c r="D17" i="3"/>
  <c r="D18" i="3"/>
  <c r="D20"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alcChain>
</file>

<file path=xl/sharedStrings.xml><?xml version="1.0" encoding="utf-8"?>
<sst xmlns="http://schemas.openxmlformats.org/spreadsheetml/2006/main" count="181564" uniqueCount="39155">
  <si>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</si>
  <si>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</si>
  <si>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</si>
  <si>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</si>
  <si>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</si>
  <si>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</si>
  <si>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</si>
  <si>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</si>
  <si>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</si>
  <si>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</si>
  <si>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</si>
  <si>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</si>
  <si>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</si>
  <si>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</si>
  <si>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</si>
  <si>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</si>
  <si>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</si>
  <si>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</si>
  <si>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</si>
  <si>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</si>
  <si>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</si>
  <si>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</si>
  <si>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</si>
  <si>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</si>
  <si>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</si>
  <si>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</si>
  <si>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</si>
  <si>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</si>
  <si>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</si>
  <si>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</si>
  <si>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</si>
  <si>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</si>
  <si>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</si>
  <si>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</si>
  <si>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</si>
  <si>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</si>
  <si>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</si>
  <si>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</si>
  <si>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</si>
  <si>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</si>
  <si>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</si>
  <si>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</si>
  <si>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</si>
  <si>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</si>
  <si>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</si>
  <si>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</si>
  <si>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</si>
  <si>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</si>
  <si>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</si>
  <si>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</si>
  <si>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</si>
  <si>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</si>
  <si>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</si>
  <si>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</si>
  <si>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</si>
  <si>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</si>
  <si>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</si>
  <si>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</si>
  <si>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</si>
  <si>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</si>
  <si>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</si>
  <si>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</si>
  <si>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</si>
  <si>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</si>
  <si>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</si>
  <si>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</si>
  <si>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</si>
  <si>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</si>
  <si>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</si>
  <si>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</si>
  <si>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</si>
  <si>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</si>
  <si>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</si>
  <si>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</si>
  <si>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</si>
  <si>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</si>
  <si>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</si>
  <si>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</si>
  <si>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</si>
  <si>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</si>
  <si>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</si>
  <si>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</si>
  <si>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</si>
  <si>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</si>
  <si>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</si>
  <si>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</si>
  <si>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</si>
  <si>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</si>
  <si>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</si>
  <si>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</si>
  <si>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</si>
  <si>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</si>
  <si>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</si>
  <si>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</si>
  <si>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</si>
  <si>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</si>
  <si>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</si>
  <si>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</si>
  <si>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</si>
  <si>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</si>
  <si>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</si>
  <si>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</si>
  <si>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</si>
  <si>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</si>
  <si>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</si>
  <si>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</si>
  <si>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</si>
  <si>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</si>
  <si>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</si>
  <si>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</si>
  <si>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</si>
  <si>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</si>
  <si>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</si>
  <si>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</si>
  <si>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</si>
  <si>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</si>
  <si>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</si>
  <si>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</si>
  <si>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</si>
  <si>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</si>
  <si>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</si>
  <si>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</si>
  <si>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</si>
  <si>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</si>
  <si>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</si>
  <si>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</si>
  <si>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</si>
  <si>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</si>
  <si>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</si>
  <si>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</si>
  <si>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</si>
  <si>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</si>
  <si>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</si>
  <si>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</si>
  <si>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</si>
  <si>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</si>
  <si>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</si>
  <si>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</si>
  <si>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</si>
  <si>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</si>
  <si>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</si>
  <si>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</si>
  <si>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</si>
  <si>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</si>
  <si>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</si>
  <si>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</si>
  <si>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</si>
  <si>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</si>
  <si>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</si>
  <si>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</si>
  <si>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</si>
  <si>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</si>
  <si>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</si>
  <si>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</si>
  <si>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</si>
  <si>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</si>
  <si>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</si>
  <si>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</si>
  <si>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</si>
  <si>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</si>
  <si>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</si>
  <si>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</si>
  <si>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</si>
  <si>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</si>
  <si>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</si>
  <si>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</si>
  <si>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</si>
  <si>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</si>
  <si>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</si>
  <si>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</si>
  <si>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</si>
  <si>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</si>
  <si>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</si>
  <si>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</si>
  <si>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</si>
  <si>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</si>
  <si>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</si>
  <si>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</si>
  <si>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</si>
  <si>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</si>
  <si>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</si>
  <si>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</si>
  <si>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</si>
  <si>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</si>
  <si>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</si>
  <si>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</si>
  <si>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</si>
  <si>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</si>
  <si>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</si>
  <si>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</si>
  <si>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</si>
  <si>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</si>
  <si>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</si>
  <si>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</si>
  <si>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</si>
  <si>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</si>
  <si>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</si>
  <si>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</si>
  <si>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</si>
  <si>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</si>
  <si>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</si>
  <si>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</si>
  <si>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</si>
  <si>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</si>
  <si>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</si>
  <si>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</si>
  <si>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</si>
  <si>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</si>
  <si>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</si>
  <si>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</si>
  <si>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</si>
  <si>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</si>
  <si>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</si>
  <si>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</si>
  <si>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</si>
  <si>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</si>
  <si>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</si>
  <si>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</si>
  <si>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</si>
  <si>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</si>
  <si>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</si>
  <si>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</si>
  <si>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</si>
  <si>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</si>
  <si>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</si>
  <si>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</si>
  <si>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</si>
  <si>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</si>
  <si>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</si>
  <si>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</si>
  <si>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</si>
  <si>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</si>
  <si>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</si>
  <si>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</si>
  <si>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</si>
  <si>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</si>
  <si>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</si>
  <si>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</si>
  <si>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</si>
  <si>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</si>
  <si>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</si>
  <si>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</si>
  <si>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</si>
  <si>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</si>
  <si>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</si>
  <si>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</si>
  <si>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</si>
  <si>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</si>
  <si>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</si>
  <si>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</si>
  <si>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</si>
  <si>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</si>
  <si>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</si>
  <si>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</si>
  <si>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</si>
  <si>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</si>
  <si>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</si>
  <si>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</si>
  <si>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</si>
  <si>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</si>
  <si>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</si>
  <si>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</si>
  <si>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</si>
  <si>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</si>
  <si>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</si>
  <si>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</si>
  <si>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</si>
  <si>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</si>
  <si>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</si>
  <si>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</si>
  <si>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</si>
  <si>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</si>
  <si>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</si>
  <si>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</si>
  <si>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</si>
  <si>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</si>
  <si>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</si>
  <si>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</si>
  <si>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</si>
  <si>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</si>
  <si>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</si>
  <si>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</si>
  <si>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</si>
  <si>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</si>
  <si>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</si>
  <si>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</si>
  <si>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</si>
  <si>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</si>
  <si>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</si>
  <si>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</si>
  <si>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</si>
  <si>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</si>
  <si>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</si>
  <si>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</si>
  <si>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</si>
  <si>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</si>
  <si>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</si>
  <si>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</si>
  <si>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</si>
  <si>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</si>
  <si>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</si>
  <si>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</si>
  <si>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</si>
  <si>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</si>
  <si>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</si>
  <si>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</si>
  <si>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</si>
  <si>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</si>
  <si>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</si>
  <si>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</si>
  <si>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</si>
  <si>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</si>
  <si>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</si>
  <si>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</si>
  <si>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</si>
  <si>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</si>
  <si>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</si>
  <si>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</si>
  <si>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</si>
  <si>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</si>
  <si>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</si>
  <si>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</si>
  <si>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</si>
  <si>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</si>
  <si>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</si>
  <si>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</si>
  <si>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</si>
  <si>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</si>
  <si>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</si>
  <si>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</si>
  <si>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</si>
  <si>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</si>
  <si>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</si>
  <si>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</si>
  <si>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</si>
  <si>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</si>
  <si>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</si>
  <si>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</si>
  <si>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</si>
  <si>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</si>
  <si>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</si>
  <si>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</si>
  <si>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</si>
  <si>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</si>
  <si>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</si>
  <si>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</si>
  <si>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</si>
  <si>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</si>
  <si>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</si>
  <si>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</si>
  <si>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</si>
  <si>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</si>
  <si>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</si>
  <si>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</si>
  <si>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</si>
  <si>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</si>
  <si>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</si>
  <si>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</si>
  <si>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</si>
  <si>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</si>
  <si>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</si>
  <si>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</si>
  <si>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</si>
  <si>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</si>
  <si>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</si>
  <si>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</si>
  <si>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</si>
  <si>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</si>
  <si>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</si>
  <si>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</si>
  <si>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</si>
  <si>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</si>
  <si>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</si>
  <si>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</si>
  <si>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</si>
  <si>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</si>
  <si>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</si>
  <si>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</si>
  <si>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</si>
  <si>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</si>
  <si>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</si>
  <si>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</si>
  <si>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</si>
  <si>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</si>
  <si>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</si>
  <si>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</si>
  <si>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</si>
  <si>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</si>
  <si>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</si>
  <si>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</si>
  <si>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</si>
  <si>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</si>
  <si>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</si>
  <si>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</si>
  <si>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</si>
  <si>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</si>
  <si>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</si>
  <si>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</si>
  <si>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</si>
  <si>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</si>
  <si>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</si>
  <si>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</si>
  <si>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</si>
  <si>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</si>
  <si>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</si>
  <si>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</si>
  <si>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</si>
  <si>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</si>
  <si>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</si>
  <si>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</si>
  <si>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</si>
  <si>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</si>
  <si>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</si>
  <si>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</si>
  <si>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</si>
  <si>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</si>
  <si>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</si>
  <si>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</si>
  <si>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</si>
  <si>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</si>
  <si>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</si>
  <si>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</si>
  <si>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</si>
  <si>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</si>
  <si>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</si>
  <si>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</si>
  <si>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</si>
  <si>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</si>
  <si>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</si>
  <si>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</si>
  <si>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</si>
  <si>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</si>
  <si>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</si>
  <si>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</si>
  <si>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</si>
  <si>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</si>
  <si>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</si>
  <si>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</si>
  <si>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</si>
  <si>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</si>
  <si>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</si>
  <si>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</si>
  <si>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</si>
  <si>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</si>
  <si>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</si>
  <si>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</si>
  <si>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</si>
  <si>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</si>
  <si>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</si>
  <si>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</si>
  <si>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</si>
  <si>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</si>
  <si>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</si>
  <si>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</si>
  <si>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</si>
  <si>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</si>
  <si>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</si>
  <si>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</si>
  <si>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</si>
  <si>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</si>
  <si>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</si>
  <si>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</si>
  <si>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</si>
  <si>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</si>
  <si>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</si>
  <si>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</si>
  <si>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</si>
  <si>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</si>
  <si>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</si>
  <si>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</si>
  <si>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</si>
  <si>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</si>
  <si>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</si>
  <si>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</si>
  <si>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</si>
  <si>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</si>
  <si>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</si>
  <si>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</si>
  <si>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</si>
  <si>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</si>
  <si>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</si>
  <si>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</si>
  <si>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</si>
  <si>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</si>
  <si>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</si>
  <si>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</si>
  <si>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</si>
  <si>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</si>
  <si>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</si>
  <si>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</si>
  <si>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</si>
  <si>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</si>
  <si>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</si>
  <si>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</si>
  <si>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</si>
  <si>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</si>
  <si>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</si>
  <si>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</si>
  <si>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</si>
  <si>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</si>
  <si>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</si>
  <si>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</si>
  <si>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</si>
  <si>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</si>
  <si>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</si>
  <si>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</si>
  <si>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</si>
  <si>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</si>
  <si>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</si>
  <si>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</si>
  <si>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</si>
  <si>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</si>
  <si>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</si>
  <si>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</si>
  <si>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</si>
  <si>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</si>
  <si>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</si>
  <si>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</si>
  <si>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</si>
  <si>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</si>
  <si>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</si>
  <si>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</si>
  <si>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</si>
  <si>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</si>
  <si>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</si>
  <si>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</si>
  <si>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</si>
  <si>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</si>
  <si>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</si>
  <si>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</si>
  <si>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</si>
  <si>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</si>
  <si>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</si>
  <si>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</si>
  <si>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</si>
  <si>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</si>
  <si>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</si>
  <si>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</si>
  <si>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</si>
  <si>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</si>
  <si>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</si>
  <si>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</si>
  <si>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</si>
  <si>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</si>
  <si>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</si>
  <si>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</si>
  <si>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</si>
  <si>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</si>
  <si>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</si>
  <si>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</si>
  <si>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</si>
  <si>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</si>
  <si>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</si>
  <si>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</si>
  <si>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</si>
  <si>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</si>
  <si>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</si>
  <si>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</si>
  <si>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</si>
  <si>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</si>
  <si>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</si>
  <si>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</si>
  <si>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</si>
  <si>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</si>
  <si>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</si>
  <si>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</si>
  <si>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</si>
  <si>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</si>
  <si>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</si>
  <si>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</si>
  <si>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</si>
  <si>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</si>
  <si>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</si>
  <si>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</si>
  <si>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</si>
  <si>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</si>
  <si>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</si>
  <si>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</si>
  <si>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</si>
  <si>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</si>
  <si>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</si>
  <si>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</si>
  <si>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</si>
  <si>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</si>
  <si>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</si>
  <si>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</si>
  <si>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</si>
  <si>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</si>
  <si>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</si>
  <si>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</si>
  <si>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</si>
  <si>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</si>
  <si>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</si>
  <si>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</si>
  <si>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</si>
  <si>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</si>
  <si>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</si>
  <si>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</si>
  <si>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</si>
  <si>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</si>
  <si>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</si>
  <si>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</si>
  <si>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</si>
  <si>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</si>
  <si>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</si>
  <si>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</si>
  <si>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</si>
  <si>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</si>
  <si>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</si>
  <si>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</si>
  <si>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</si>
  <si>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</si>
  <si>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</si>
  <si>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</si>
  <si>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</si>
  <si>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</si>
  <si>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</si>
  <si>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</si>
  <si>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</si>
  <si>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</si>
  <si>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</si>
  <si>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</si>
  <si>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</si>
  <si>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</si>
  <si>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</si>
  <si>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</si>
  <si>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</si>
  <si>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</si>
  <si>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</si>
  <si>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</si>
  <si>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</si>
  <si>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</si>
  <si>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</si>
  <si>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</si>
  <si>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</si>
  <si>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</si>
  <si>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</si>
  <si>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</si>
  <si>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</si>
  <si>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</si>
  <si>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</si>
  <si>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</si>
  <si>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</si>
  <si>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</si>
  <si>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</si>
  <si>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</si>
  <si>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</si>
  <si>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</si>
  <si>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</si>
  <si>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</si>
  <si>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</si>
  <si>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</si>
  <si>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</si>
  <si>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</si>
  <si>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</si>
  <si>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</si>
  <si>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</si>
  <si>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</si>
  <si>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</si>
  <si>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</si>
  <si>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</si>
  <si>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</si>
  <si>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</si>
  <si>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</si>
  <si>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</si>
  <si>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</si>
  <si>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</si>
  <si>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</si>
  <si>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</si>
  <si>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</si>
  <si>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</si>
  <si>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</si>
  <si>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</si>
  <si>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</si>
  <si>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</si>
  <si>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</si>
  <si>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</si>
  <si>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</si>
  <si>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</si>
  <si>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</si>
  <si>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</si>
  <si>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</si>
  <si>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</si>
  <si>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</si>
  <si>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</si>
  <si>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</si>
  <si>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</si>
  <si>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</si>
  <si>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</si>
  <si>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</si>
  <si>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</si>
  <si>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</si>
  <si>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</si>
  <si>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</si>
  <si>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</si>
  <si>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</si>
  <si>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</si>
  <si>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</si>
  <si>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</si>
  <si>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</si>
  <si>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</si>
  <si>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</si>
  <si>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</si>
  <si>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</si>
  <si>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</si>
  <si>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</si>
  <si>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</si>
  <si>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</si>
  <si>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</si>
  <si>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</si>
  <si>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</si>
  <si>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</si>
  <si>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</si>
  <si>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</si>
  <si>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</si>
  <si>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</si>
  <si>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</si>
  <si>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</si>
  <si>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</si>
  <si>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</si>
  <si>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</si>
  <si>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</si>
  <si>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</si>
  <si>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</si>
  <si>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</si>
  <si>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</si>
  <si>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</si>
  <si>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</si>
  <si>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</si>
  <si>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</si>
  <si>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</si>
  <si>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</si>
  <si>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</si>
  <si>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</si>
  <si>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</si>
  <si>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</si>
  <si>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</si>
  <si>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</si>
  <si>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</si>
  <si>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</si>
  <si>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</si>
  <si>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</si>
  <si>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</si>
  <si>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</si>
  <si>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</si>
  <si>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</si>
  <si>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</si>
  <si>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</si>
  <si>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</si>
  <si>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</si>
  <si>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</si>
  <si>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</si>
  <si>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</si>
  <si>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</si>
  <si>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</si>
  <si>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</si>
  <si>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</si>
  <si>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</si>
  <si>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</si>
  <si>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</si>
  <si>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</si>
  <si>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</si>
  <si>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</si>
  <si>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</si>
  <si>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</si>
  <si>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</si>
  <si>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</si>
  <si>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</si>
  <si>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</si>
  <si>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</si>
  <si>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</si>
  <si>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</si>
  <si>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</si>
  <si>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</si>
  <si>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</si>
  <si>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</si>
  <si>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</si>
  <si>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</si>
  <si>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</si>
  <si>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</si>
  <si>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</si>
  <si>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</si>
  <si>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</si>
  <si>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</si>
  <si>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</si>
  <si>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</si>
  <si>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</si>
  <si>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</si>
  <si>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</si>
  <si>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</si>
  <si>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</si>
  <si>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</si>
  <si>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</si>
  <si>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</si>
  <si>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</si>
  <si>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</si>
  <si>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</si>
  <si>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</si>
  <si>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</si>
  <si>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</si>
  <si>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</si>
  <si>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</si>
  <si>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</si>
  <si>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</si>
  <si>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</si>
  <si>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</si>
  <si>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</si>
  <si>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</si>
  <si>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</si>
  <si>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</si>
  <si>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</si>
  <si>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</si>
  <si>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</si>
  <si>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</si>
  <si>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</si>
  <si>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</si>
  <si>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</si>
  <si>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</si>
  <si>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</si>
  <si>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</si>
  <si>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</si>
  <si>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</si>
  <si>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</si>
  <si>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</si>
  <si>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</si>
  <si>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</si>
  <si>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</si>
  <si>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</si>
  <si>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</si>
  <si>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</si>
  <si>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</si>
  <si>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</si>
  <si>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</si>
  <si>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</si>
  <si>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</si>
  <si>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</si>
  <si>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</si>
  <si>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</si>
  <si>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</si>
  <si>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</si>
  <si>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</si>
  <si>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</si>
  <si>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</si>
  <si>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</si>
  <si>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</si>
  <si>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</si>
  <si>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</si>
  <si>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</si>
  <si>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</si>
  <si>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</si>
  <si>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</si>
  <si>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</si>
  <si>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</si>
  <si>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</si>
  <si>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</si>
  <si>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</si>
  <si>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</si>
  <si>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</si>
  <si>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</si>
  <si>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</si>
  <si>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</si>
  <si>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</si>
  <si>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</si>
  <si>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</si>
  <si>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</si>
  <si>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</si>
  <si>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</si>
  <si>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</si>
  <si>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</si>
  <si>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</si>
  <si>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</si>
  <si>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</si>
  <si>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</si>
  <si>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</si>
  <si>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</si>
  <si>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</si>
  <si>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</si>
  <si>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</si>
  <si>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</si>
  <si>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</si>
  <si>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</si>
  <si>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</si>
  <si>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</si>
  <si>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</si>
  <si>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</si>
  <si>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</si>
  <si>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</si>
  <si>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</si>
  <si>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</si>
  <si>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</si>
  <si>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</si>
  <si>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</si>
  <si>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</si>
  <si>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</si>
  <si>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</si>
  <si>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</si>
  <si>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</si>
  <si>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</si>
  <si>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</si>
  <si>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</si>
  <si>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</si>
  <si>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</si>
  <si>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</si>
  <si>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</si>
  <si>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</si>
  <si>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</si>
  <si>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</si>
  <si>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</si>
  <si>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</si>
  <si>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</si>
  <si>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</si>
  <si>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</si>
  <si>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</si>
  <si>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</si>
  <si>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</si>
  <si>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</si>
  <si>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</si>
  <si>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</si>
  <si>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</si>
  <si>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</si>
  <si>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</si>
  <si>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</si>
  <si>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</si>
  <si>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</si>
  <si>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</si>
  <si>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</si>
  <si>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</si>
  <si>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</si>
  <si>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</si>
  <si>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</si>
  <si>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</si>
  <si>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</si>
  <si>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</si>
  <si>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</si>
  <si>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</si>
  <si>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</si>
  <si>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</si>
  <si>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</si>
  <si>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</si>
  <si>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</si>
  <si>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</si>
  <si>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</si>
  <si>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</si>
  <si>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</si>
  <si>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</si>
  <si>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</si>
  <si>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</si>
  <si>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</si>
  <si>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</si>
  <si>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</si>
  <si>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</si>
  <si>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</si>
  <si>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</si>
  <si>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</si>
  <si>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</si>
  <si>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</si>
  <si>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</si>
  <si>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</si>
  <si>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</si>
  <si>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</si>
  <si>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</si>
  <si>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</si>
  <si>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</si>
  <si>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</si>
  <si>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</si>
  <si>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</si>
  <si>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</si>
  <si>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</si>
  <si>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</si>
  <si>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</si>
  <si>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</si>
  <si>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</si>
  <si>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</si>
  <si>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</si>
  <si>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</si>
  <si>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</si>
  <si>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</si>
  <si>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</si>
  <si>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</si>
  <si>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</si>
  <si>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</si>
  <si>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</si>
  <si>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</si>
  <si>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</si>
  <si>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</si>
  <si>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</si>
  <si>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</si>
  <si>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</si>
  <si>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</si>
  <si>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</si>
  <si>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</si>
  <si>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</si>
  <si>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</si>
  <si>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</si>
  <si>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</si>
  <si>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</si>
  <si>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</si>
  <si>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</si>
  <si>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</si>
  <si>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</si>
  <si>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</si>
  <si>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</si>
  <si>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</si>
  <si>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</si>
  <si>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</si>
  <si>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</si>
  <si>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</si>
  <si>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</si>
  <si>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</si>
  <si>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</si>
  <si>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</si>
  <si>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</si>
  <si>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</si>
  <si>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</si>
  <si>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</si>
  <si>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</si>
  <si>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</si>
  <si>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</si>
  <si>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</si>
  <si>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</si>
  <si>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</si>
  <si>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</si>
  <si>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</si>
  <si>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</si>
  <si>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</si>
  <si>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</si>
  <si>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</si>
  <si>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</si>
  <si>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</si>
  <si>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</si>
  <si>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</si>
  <si>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</si>
  <si>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</si>
  <si>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</si>
  <si>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</si>
  <si>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</si>
  <si>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</si>
  <si>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</si>
  <si>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</si>
  <si>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</si>
  <si>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</si>
  <si>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</si>
  <si>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</si>
  <si>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</si>
  <si>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</si>
  <si>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</si>
  <si>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</si>
  <si>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</si>
  <si>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</si>
  <si>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</si>
  <si>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</si>
  <si>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</si>
  <si>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</si>
  <si>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</si>
  <si>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</si>
  <si>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</si>
  <si>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</si>
  <si>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</si>
  <si>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</si>
  <si>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</si>
  <si>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</si>
  <si>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</si>
  <si>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</si>
  <si>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</si>
  <si>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</si>
  <si>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</si>
  <si>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</si>
  <si>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</si>
  <si>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</si>
  <si>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</si>
  <si>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</si>
  <si>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</si>
  <si>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</si>
  <si>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</si>
  <si>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</si>
  <si>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</si>
  <si>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</si>
  <si>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</si>
  <si>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</si>
  <si>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</si>
  <si>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</si>
  <si>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</si>
  <si>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</si>
  <si>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</si>
  <si>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</si>
  <si>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</si>
  <si>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</si>
  <si>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</si>
  <si>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</si>
  <si>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</si>
  <si>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</si>
  <si>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</si>
  <si>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</si>
  <si>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</si>
  <si>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</si>
  <si>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</si>
  <si>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</si>
  <si>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</si>
  <si>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</si>
  <si>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</si>
  <si>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</si>
  <si>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</si>
  <si>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</si>
  <si>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</si>
  <si>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</si>
  <si>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</si>
  <si>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</si>
  <si>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</si>
  <si>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</si>
  <si>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</si>
  <si>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</si>
  <si>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</si>
  <si>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</si>
  <si>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</si>
  <si>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</si>
  <si>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</si>
  <si>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</si>
  <si>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</si>
  <si>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</si>
  <si>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</si>
  <si>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</si>
  <si>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</si>
  <si>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</si>
  <si>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</si>
  <si>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</si>
  <si>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</si>
  <si>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</si>
  <si>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</si>
  <si>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</si>
  <si>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</si>
  <si>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</si>
  <si>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</si>
  <si>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</si>
  <si>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</si>
  <si>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</si>
  <si>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</si>
  <si>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</si>
  <si>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</si>
  <si>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</si>
  <si>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</si>
  <si>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</si>
  <si>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</si>
  <si>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</si>
  <si>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</si>
  <si>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</si>
  <si>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</si>
  <si>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</si>
  <si>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</si>
  <si>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</si>
  <si>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</si>
  <si>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</si>
  <si>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</si>
  <si>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</si>
  <si>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</si>
  <si>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</si>
  <si>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</si>
  <si>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</si>
  <si>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</si>
  <si>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</si>
  <si>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</si>
  <si>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</si>
  <si>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</si>
  <si>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</si>
  <si>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</si>
  <si>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</si>
  <si>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</si>
  <si>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</si>
  <si>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</si>
  <si>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</si>
  <si>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</si>
  <si>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</si>
  <si>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</si>
  <si>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</si>
  <si>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</si>
  <si>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</si>
  <si>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</si>
  <si>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</si>
  <si>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</si>
  <si>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</si>
  <si>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</si>
  <si>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</si>
  <si>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</si>
  <si>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</si>
  <si>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</si>
  <si>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</si>
  <si>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</si>
  <si>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</si>
  <si>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</si>
  <si>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</si>
  <si>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</si>
  <si>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</si>
  <si>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</si>
  <si>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</si>
  <si>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</si>
  <si>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</si>
  <si>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</si>
  <si>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</si>
  <si>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</si>
  <si>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</si>
  <si>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</si>
  <si>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</si>
  <si>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</si>
  <si>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</si>
  <si>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</si>
  <si>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</si>
  <si>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</si>
  <si>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</si>
  <si>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</si>
  <si>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</si>
  <si>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</si>
  <si>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</si>
  <si>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</si>
  <si>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</si>
  <si>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</si>
  <si>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</si>
  <si>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</si>
  <si>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</si>
  <si>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</si>
  <si>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</si>
  <si>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</si>
  <si>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</si>
  <si>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</si>
  <si>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</si>
  <si>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</si>
  <si>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</si>
  <si>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</si>
  <si>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</si>
  <si>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</si>
  <si>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</si>
  <si>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</si>
  <si>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</si>
  <si>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</si>
  <si>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</si>
  <si>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</si>
  <si>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</si>
  <si>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</si>
  <si>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</si>
  <si>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</si>
  <si>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</si>
  <si>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</si>
  <si>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</si>
  <si>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</si>
  <si>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</si>
  <si>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</si>
  <si>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</si>
  <si>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</si>
  <si>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</si>
  <si>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</si>
  <si>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</si>
  <si>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</si>
  <si>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</si>
  <si>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</si>
  <si>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</si>
  <si>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</si>
  <si>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</si>
  <si>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</si>
  <si>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</si>
  <si>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</si>
  <si>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</si>
  <si>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</si>
  <si>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</si>
  <si>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</si>
  <si>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</si>
  <si>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</si>
  <si>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</si>
  <si>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</si>
  <si>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</si>
  <si>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</si>
  <si>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</si>
  <si>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</si>
  <si>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</si>
  <si>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</si>
  <si>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</si>
  <si>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</si>
  <si>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</si>
  <si>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</si>
  <si>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</si>
  <si>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</si>
  <si>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</si>
  <si>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</si>
  <si>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</si>
  <si>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</si>
  <si>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</si>
  <si>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</si>
  <si>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</si>
  <si>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</si>
  <si>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</si>
  <si>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</si>
  <si>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</si>
  <si>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</si>
  <si>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</si>
  <si>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</si>
  <si>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</si>
  <si>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</si>
  <si>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</si>
  <si>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</si>
  <si>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</si>
  <si>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</si>
  <si>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</si>
  <si>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</si>
  <si>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</si>
  <si>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</si>
  <si>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</si>
  <si>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</si>
  <si>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</si>
  <si>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</si>
  <si>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</si>
  <si>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</si>
  <si>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</si>
  <si>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</si>
  <si>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</si>
  <si>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</si>
  <si>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</si>
  <si>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</si>
  <si>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</si>
  <si>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</si>
  <si>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</si>
  <si>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</si>
  <si>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</si>
  <si>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</si>
  <si>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</si>
  <si>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</si>
  <si>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</si>
  <si>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</si>
  <si>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</si>
  <si>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</si>
  <si>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</si>
  <si>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</si>
  <si>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</si>
  <si>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</si>
  <si>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</si>
  <si>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</si>
  <si>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</si>
  <si>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</si>
  <si>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</si>
  <si>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</si>
  <si>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</si>
  <si>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</si>
  <si>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</si>
  <si>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</si>
  <si>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</si>
  <si>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</si>
  <si>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</si>
  <si>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</si>
  <si>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</si>
  <si>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</si>
  <si>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</si>
  <si>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</si>
  <si>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</si>
  <si>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</si>
  <si>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</si>
  <si>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</si>
  <si>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</si>
  <si>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</si>
  <si>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</si>
  <si>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</si>
  <si>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</si>
  <si>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</si>
  <si>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</si>
  <si>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</si>
  <si>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</si>
  <si>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</si>
  <si>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</si>
  <si>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</si>
  <si>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</si>
  <si>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</si>
  <si>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</si>
  <si>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</si>
  <si>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</si>
  <si>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</si>
  <si>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</si>
  <si>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</si>
  <si>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</si>
  <si>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</si>
  <si>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</si>
  <si>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</si>
  <si>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</si>
  <si>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</si>
  <si>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</si>
  <si>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</si>
  <si>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</si>
  <si>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</si>
  <si>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</si>
  <si>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</si>
  <si>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</si>
  <si>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</si>
  <si>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</si>
  <si>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</si>
  <si>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</si>
  <si>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</si>
  <si>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</si>
  <si>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</si>
  <si>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</si>
  <si>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</si>
  <si>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</si>
  <si>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</si>
  <si>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</si>
  <si>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</si>
  <si>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</si>
  <si>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</si>
  <si>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</si>
  <si>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</si>
  <si>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</si>
  <si>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</si>
  <si>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</si>
  <si>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</si>
  <si>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</si>
  <si>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</si>
  <si>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</si>
  <si>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</si>
  <si>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</si>
  <si>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</si>
  <si>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</si>
  <si>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</si>
  <si>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</si>
  <si>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</si>
  <si>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</si>
  <si>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</si>
  <si>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</si>
  <si>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</si>
  <si>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</si>
  <si>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</si>
  <si>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</si>
  <si>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</si>
  <si>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</si>
  <si>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</si>
  <si>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</si>
  <si>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</si>
  <si>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</si>
  <si>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</si>
  <si>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</si>
  <si>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</si>
  <si>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</si>
  <si>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</si>
  <si>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</si>
  <si>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</si>
  <si>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</si>
  <si>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</si>
  <si>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</si>
  <si>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</si>
  <si>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</si>
  <si>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</si>
  <si>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</si>
  <si>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</si>
  <si>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</si>
  <si>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</si>
  <si>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</si>
  <si>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</si>
  <si>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</si>
  <si>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</si>
  <si>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</si>
  <si>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</si>
  <si>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</si>
  <si>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</si>
  <si>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</si>
  <si>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</si>
  <si>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</si>
  <si>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</si>
  <si>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</si>
  <si>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</si>
  <si>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</si>
  <si>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</si>
  <si>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</si>
  <si>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</si>
  <si>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</si>
  <si>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</si>
  <si>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</si>
  <si>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</si>
  <si>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</si>
  <si>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</si>
  <si>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</si>
  <si>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</si>
  <si>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</si>
  <si>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</si>
  <si>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</si>
  <si>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</si>
  <si>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</si>
  <si>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</si>
  <si>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</si>
  <si>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</si>
  <si>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</si>
  <si>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</si>
  <si>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</si>
  <si>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</si>
  <si>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</si>
  <si>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</si>
  <si>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</si>
  <si>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</si>
  <si>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</si>
  <si>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</si>
  <si>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</si>
  <si>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</si>
  <si>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</si>
  <si>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</si>
  <si>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</si>
  <si>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</si>
  <si>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</si>
  <si>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</si>
  <si>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</si>
  <si>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</si>
  <si>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</si>
  <si>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</si>
  <si>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</si>
  <si>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</si>
  <si>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</si>
  <si>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</si>
  <si>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</si>
  <si>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</si>
  <si>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</si>
  <si>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</si>
  <si>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</si>
  <si>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</si>
  <si>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</si>
  <si>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</si>
  <si>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</si>
  <si>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</si>
  <si>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</si>
  <si>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</si>
  <si>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</si>
  <si>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</si>
  <si>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</si>
  <si>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</si>
  <si>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</si>
  <si>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</si>
  <si>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</si>
  <si>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</si>
  <si>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</si>
  <si>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</si>
  <si>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</si>
  <si>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</si>
  <si>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</si>
  <si>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</si>
  <si>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</si>
  <si>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</si>
  <si>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</si>
  <si>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</si>
  <si>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</si>
  <si>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</si>
  <si>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</si>
  <si>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</si>
  <si>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</si>
  <si>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</si>
  <si>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</si>
  <si>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</si>
  <si>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</si>
  <si>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</si>
  <si>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</si>
  <si>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</si>
  <si>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</si>
  <si>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</si>
  <si>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</si>
  <si>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</si>
  <si>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</si>
  <si>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</si>
  <si>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</si>
  <si>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</si>
  <si>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</si>
  <si>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</si>
  <si>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</si>
  <si>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</si>
  <si>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</si>
  <si>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</si>
  <si>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</si>
  <si>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</si>
  <si>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</si>
  <si>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</si>
  <si>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</si>
  <si>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</si>
  <si>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</si>
  <si>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</si>
  <si>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</si>
  <si>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</si>
  <si>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</si>
  <si>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</si>
  <si>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</si>
  <si>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</si>
  <si>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</si>
  <si>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</si>
  <si>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</si>
  <si>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</si>
  <si>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</si>
  <si>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</si>
  <si>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</si>
  <si>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</si>
  <si>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</si>
  <si>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</si>
  <si>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</si>
  <si>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</si>
  <si>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</si>
  <si>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</si>
  <si>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</si>
  <si>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</si>
  <si>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</si>
  <si>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</si>
  <si>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</si>
  <si>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</si>
  <si>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</si>
  <si>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</si>
  <si>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</si>
  <si>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</si>
  <si>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</si>
  <si>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</si>
  <si>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</si>
  <si>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</si>
  <si>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</si>
  <si>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</si>
  <si>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</si>
  <si>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</si>
  <si>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</si>
  <si>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</si>
  <si>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</si>
  <si>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</si>
  <si>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</si>
  <si>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</si>
  <si>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</si>
  <si>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</si>
  <si>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</si>
  <si>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</si>
  <si>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</si>
  <si>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</si>
  <si>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</si>
  <si>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</si>
  <si>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</si>
  <si>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</si>
  <si>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</si>
  <si>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</si>
  <si>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</si>
  <si>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</si>
  <si>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</si>
  <si>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</si>
  <si>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</si>
  <si>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</si>
  <si>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</si>
  <si>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</si>
  <si>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</si>
  <si>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</si>
  <si>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</si>
  <si>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</si>
  <si>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</si>
  <si>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</si>
  <si>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</si>
  <si>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</si>
  <si>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</si>
  <si>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</si>
  <si>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</si>
  <si>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</si>
  <si>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</si>
  <si>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</si>
  <si>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</si>
  <si>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</si>
  <si>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</si>
  <si>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</si>
  <si>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</si>
  <si>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</si>
  <si>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</si>
  <si>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</si>
  <si>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</si>
  <si>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</si>
  <si>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</si>
  <si>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</si>
  <si>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</si>
  <si>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</si>
  <si>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</si>
  <si>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</si>
  <si>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</si>
  <si>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</si>
  <si>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</si>
  <si>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</si>
  <si>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</si>
  <si>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</si>
  <si>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</si>
  <si>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</si>
  <si>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</si>
  <si>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</si>
  <si>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</si>
  <si>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</si>
  <si>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</si>
  <si>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</si>
  <si>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</si>
  <si>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</si>
  <si>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</si>
  <si>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</si>
  <si>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</si>
  <si>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</si>
  <si>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</si>
  <si>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</si>
  <si>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</si>
  <si>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</si>
  <si>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</si>
  <si>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</si>
  <si>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</si>
  <si>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</si>
  <si>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</si>
  <si>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</si>
  <si>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</si>
  <si>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</si>
  <si>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</si>
  <si>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</si>
  <si>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</si>
  <si>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</si>
  <si>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</si>
  <si>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</si>
  <si>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</si>
  <si>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</si>
  <si>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</si>
  <si>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</si>
  <si>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</si>
  <si>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</si>
  <si>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</si>
  <si>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</si>
  <si>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</si>
  <si>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</si>
  <si>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</si>
  <si>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</si>
  <si>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</si>
  <si>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</si>
  <si>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</si>
  <si>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</si>
  <si>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</si>
  <si>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</si>
  <si>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</si>
  <si>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</si>
  <si>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</si>
  <si>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</si>
  <si>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</si>
  <si>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</si>
  <si>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</si>
  <si>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</si>
  <si>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</si>
  <si>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</si>
  <si>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</si>
  <si>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</si>
  <si>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</si>
  <si>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</si>
  <si>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</si>
  <si>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</si>
  <si>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</si>
  <si>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</si>
  <si>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</si>
  <si>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</si>
  <si>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</si>
  <si>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</si>
  <si>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</si>
  <si>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</si>
  <si>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</si>
  <si>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</si>
  <si>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</si>
  <si>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</si>
  <si>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</si>
  <si>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</si>
  <si>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</si>
  <si>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</si>
  <si>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</si>
  <si>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</si>
  <si>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</si>
  <si>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</si>
  <si>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</si>
  <si>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</si>
  <si>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</si>
  <si>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</si>
  <si>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</si>
  <si>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</si>
  <si>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</si>
  <si>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</si>
  <si>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</si>
  <si>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</si>
  <si>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</si>
  <si>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</si>
  <si>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</si>
  <si>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</si>
  <si>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</si>
  <si>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</si>
  <si>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</si>
  <si>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</si>
  <si>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</si>
  <si>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</si>
  <si>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</si>
  <si>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</si>
  <si>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</si>
  <si>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</si>
  <si>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</si>
  <si>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</si>
  <si>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</si>
  <si>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</si>
  <si>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</si>
  <si>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</si>
  <si>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</si>
  <si>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</si>
  <si>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</si>
  <si>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</si>
  <si>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</si>
  <si>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</si>
  <si>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</si>
  <si>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</si>
  <si>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</si>
  <si>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</si>
  <si>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</si>
  <si>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</si>
  <si>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</si>
  <si>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</si>
  <si>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</si>
  <si>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</si>
  <si>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</si>
  <si>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</si>
  <si>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</si>
  <si>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</si>
  <si>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</si>
  <si>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</si>
  <si>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</si>
  <si>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</si>
  <si>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</si>
  <si>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</si>
  <si>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</si>
  <si>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</si>
  <si>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</si>
  <si>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</si>
  <si>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</si>
  <si>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</si>
  <si>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</si>
  <si>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</si>
  <si>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</si>
  <si>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</si>
  <si>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</si>
  <si>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</si>
  <si>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</si>
  <si>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</si>
  <si>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</si>
  <si>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</si>
  <si>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</si>
  <si>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</si>
  <si>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</si>
  <si>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</si>
  <si>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</si>
  <si>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</si>
  <si>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</si>
  <si>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</si>
  <si>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</si>
  <si>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</si>
  <si>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</si>
  <si>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</si>
  <si>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</si>
  <si>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</si>
  <si>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</si>
  <si>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</si>
  <si>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</si>
  <si>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</si>
  <si>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</si>
  <si>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</si>
  <si>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</si>
  <si>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</si>
  <si>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</si>
  <si>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</si>
  <si>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</si>
  <si>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</si>
  <si>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</si>
  <si>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</si>
  <si>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</si>
  <si>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</si>
  <si>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</si>
  <si>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</si>
  <si>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</si>
  <si>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</si>
  <si>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</si>
  <si>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</si>
  <si>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</si>
  <si>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</si>
  <si>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</si>
  <si>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</si>
  <si>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</si>
  <si>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</si>
  <si>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</si>
  <si>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</si>
  <si>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</si>
  <si>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</si>
  <si>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</si>
  <si>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</si>
  <si>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</si>
  <si>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</si>
  <si>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</si>
  <si>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</si>
  <si>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</si>
  <si>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</si>
  <si>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</si>
  <si>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</si>
  <si>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</si>
  <si>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</si>
  <si>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</si>
  <si>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</si>
  <si>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</si>
  <si>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</si>
  <si>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</si>
  <si>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</si>
  <si>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</si>
  <si>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</si>
  <si>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</si>
  <si>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</si>
  <si>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</si>
  <si>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</si>
  <si>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</si>
  <si>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</si>
  <si>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</si>
  <si>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</si>
  <si>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</si>
  <si>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</si>
  <si>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</si>
  <si>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</si>
  <si>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</si>
  <si>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</si>
  <si>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</si>
  <si>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</si>
  <si>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</si>
  <si>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</si>
  <si>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</si>
  <si>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</si>
  <si>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</si>
  <si>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</si>
  <si>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</si>
  <si>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</si>
  <si>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</si>
  <si>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</si>
  <si>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</si>
  <si>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</si>
  <si>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</si>
  <si>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</si>
  <si>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</si>
  <si>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</si>
  <si>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</si>
  <si>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</si>
  <si>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</si>
  <si>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</si>
  <si>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</si>
  <si>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</si>
  <si>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</si>
  <si>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</si>
  <si>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</si>
  <si>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</si>
  <si>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</si>
  <si>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</si>
  <si>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</si>
  <si>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</si>
  <si>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</si>
  <si>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</si>
  <si>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</si>
  <si>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</si>
  <si>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</si>
  <si>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</si>
  <si>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</si>
  <si>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</si>
  <si>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</si>
  <si>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</si>
  <si>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</si>
  <si>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</si>
  <si>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</si>
  <si>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</si>
  <si>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</si>
  <si>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</si>
  <si>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</si>
  <si>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</si>
  <si>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</si>
  <si>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</si>
  <si>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</si>
  <si>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</si>
  <si>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</si>
  <si>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</si>
  <si>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</si>
  <si>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</si>
  <si>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</si>
  <si>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</si>
  <si>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</si>
  <si>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</si>
  <si>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</si>
  <si>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</si>
  <si>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</si>
  <si>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</si>
  <si>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</si>
  <si>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</si>
  <si>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</si>
  <si>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</si>
  <si>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</si>
  <si>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</si>
  <si>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</si>
  <si>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</si>
  <si>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</si>
  <si>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</si>
  <si>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</si>
  <si>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</si>
  <si>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</si>
  <si>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</si>
  <si>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</si>
  <si>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</si>
  <si>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</si>
  <si>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</si>
  <si>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</si>
  <si>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</si>
  <si>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</si>
  <si>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</si>
  <si>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</si>
  <si>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</si>
  <si>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</si>
  <si>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</si>
  <si>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</si>
  <si>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</si>
  <si>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</si>
  <si>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</si>
  <si>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</si>
  <si>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</si>
  <si>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</si>
  <si>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</si>
  <si>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</si>
  <si>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</si>
  <si>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</si>
  <si>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</si>
  <si>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</si>
  <si>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</si>
  <si>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</si>
  <si>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</si>
  <si>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</si>
  <si>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</si>
  <si>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</si>
  <si>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</si>
  <si>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</si>
  <si>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</si>
  <si>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</si>
  <si>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</si>
  <si>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</si>
  <si>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</si>
  <si>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</si>
  <si>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</si>
  <si>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</si>
  <si>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</si>
  <si>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</si>
  <si>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</si>
  <si>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</si>
  <si>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</si>
  <si>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</si>
  <si>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</si>
  <si>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</si>
  <si>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</si>
  <si>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</si>
  <si>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</si>
  <si>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</si>
  <si>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</si>
  <si>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</si>
  <si>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</si>
  <si>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</si>
  <si>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</si>
  <si>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</si>
  <si>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</si>
  <si>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</si>
  <si>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</si>
  <si>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</si>
  <si>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</si>
  <si>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</si>
  <si>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</si>
  <si>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</si>
  <si>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</si>
  <si>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</si>
  <si>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</si>
  <si>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</si>
  <si>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</si>
  <si>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</si>
  <si>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</si>
  <si>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</si>
  <si>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</si>
  <si>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</si>
  <si>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</si>
  <si>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</si>
  <si>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</si>
  <si>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</si>
  <si>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</si>
  <si>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</si>
  <si>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</si>
  <si>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</si>
  <si>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</si>
  <si>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</si>
  <si>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</si>
  <si>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</si>
  <si>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</si>
  <si>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</si>
  <si>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</si>
  <si>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</si>
  <si>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</si>
  <si>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</si>
  <si>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</si>
  <si>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</si>
  <si>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</si>
  <si>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</si>
  <si>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</si>
  <si>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</si>
  <si>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</si>
  <si>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</si>
  <si>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</si>
  <si>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</si>
  <si>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</si>
  <si>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</si>
  <si>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</si>
  <si>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</si>
  <si>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</si>
  <si>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</si>
  <si>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</si>
  <si>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</si>
  <si>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</si>
  <si>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</si>
  <si>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</si>
  <si>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</si>
  <si>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</si>
  <si>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</si>
  <si>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</si>
  <si>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</si>
  <si>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</si>
  <si>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</si>
  <si>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</si>
  <si>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</si>
  <si>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</si>
  <si>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</si>
  <si>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</si>
  <si>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</si>
  <si>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</si>
  <si>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</si>
  <si>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</si>
  <si>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</si>
  <si>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</si>
  <si>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</si>
  <si>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</si>
  <si>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</si>
  <si>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</si>
  <si>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</si>
  <si>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</si>
  <si>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</si>
  <si>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</si>
  <si>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</si>
  <si>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</si>
  <si>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</si>
  <si>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</si>
  <si>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</si>
  <si>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</si>
  <si>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</si>
  <si>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</si>
  <si>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</si>
  <si>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</si>
  <si>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</si>
  <si>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</si>
  <si>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</si>
  <si>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</si>
  <si>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</si>
  <si>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</si>
  <si>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</si>
  <si>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</si>
  <si>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</si>
  <si>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</si>
  <si>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</si>
  <si>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</si>
  <si>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</si>
  <si>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</si>
  <si>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</si>
  <si>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</si>
  <si>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</si>
  <si>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</si>
  <si>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</si>
  <si>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</si>
  <si>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</si>
  <si>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</si>
  <si>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</si>
  <si>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</si>
  <si>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</si>
  <si>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</si>
  <si>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</si>
  <si>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</si>
  <si>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</si>
  <si>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</si>
  <si>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</si>
  <si>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</si>
  <si>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</si>
  <si>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</si>
  <si>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</si>
  <si>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</si>
  <si>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</si>
  <si>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</si>
  <si>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</si>
  <si>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</si>
  <si>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</si>
  <si>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</si>
  <si>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</si>
  <si>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</si>
  <si>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</si>
  <si>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</si>
  <si>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</si>
  <si>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</si>
  <si>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</si>
  <si>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</si>
  <si>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</si>
  <si>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</si>
  <si>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</si>
  <si>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</si>
  <si>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</si>
  <si>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</si>
  <si>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</si>
  <si>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</si>
  <si>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</si>
  <si>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</si>
  <si>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</si>
  <si>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</si>
  <si>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</si>
  <si>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</si>
  <si>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</si>
  <si>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</si>
  <si>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</si>
  <si>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</si>
  <si>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</si>
  <si>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</si>
  <si>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</si>
  <si>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</si>
  <si>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</si>
  <si>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</si>
  <si>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</si>
  <si>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</si>
  <si>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</si>
  <si>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</si>
  <si>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</si>
  <si>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</si>
  <si>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</si>
  <si>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</si>
  <si>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</si>
  <si>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</si>
  <si>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</si>
  <si>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</si>
  <si>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</si>
  <si>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</si>
  <si>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</si>
  <si>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</si>
  <si>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</si>
  <si>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</si>
  <si>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</si>
  <si>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</si>
  <si>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</si>
  <si>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</si>
  <si>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</si>
  <si>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</si>
  <si>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</si>
  <si>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</si>
  <si>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</si>
  <si>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</si>
  <si>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</si>
  <si>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</si>
  <si>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</si>
  <si>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</si>
  <si>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</si>
  <si>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</si>
  <si>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</si>
  <si>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</si>
  <si>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</si>
  <si>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</si>
  <si>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</si>
  <si>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</si>
  <si>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</si>
  <si>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</si>
  <si>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</si>
  <si>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</si>
  <si>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</si>
  <si>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</si>
  <si>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</si>
  <si>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</si>
  <si>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</si>
  <si>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</si>
  <si>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</si>
  <si>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</si>
  <si>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</si>
  <si>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</si>
  <si>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</si>
  <si>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</si>
  <si>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</si>
  <si>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</si>
  <si>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</si>
  <si>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</si>
  <si>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</si>
  <si>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</si>
  <si>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</si>
  <si>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</si>
  <si>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</si>
  <si>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</si>
  <si>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</si>
  <si>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</si>
  <si>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</si>
  <si>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</si>
  <si>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</si>
  <si>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</si>
  <si>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</si>
  <si>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</si>
  <si>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</si>
  <si>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</si>
  <si>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</si>
  <si>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</si>
  <si>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</si>
  <si>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</si>
  <si>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</si>
  <si>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</si>
  <si>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</si>
  <si>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</si>
  <si>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</si>
  <si>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</si>
  <si>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</si>
  <si>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</si>
  <si>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</si>
  <si>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</si>
  <si>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</si>
  <si>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</si>
  <si>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</si>
  <si>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</si>
  <si>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</si>
  <si>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</si>
  <si>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</si>
  <si>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</si>
  <si>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</si>
  <si>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</si>
  <si>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</si>
  <si>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</si>
  <si>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</si>
  <si>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</si>
  <si>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</si>
  <si>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</si>
  <si>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</si>
  <si>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</si>
  <si>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</si>
  <si>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</si>
  <si>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</si>
  <si>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</si>
  <si>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</si>
  <si>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</si>
  <si>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</si>
  <si>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</si>
  <si>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</si>
  <si>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</si>
  <si>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</si>
  <si>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</si>
  <si>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</si>
  <si>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</si>
  <si>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</si>
  <si>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</si>
  <si>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</si>
  <si>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</si>
  <si>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</si>
  <si>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</si>
  <si>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</si>
  <si>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</si>
  <si>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</si>
  <si>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</si>
  <si>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</si>
  <si>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</si>
  <si>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</si>
  <si>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</si>
  <si>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</si>
  <si>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</si>
  <si>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</si>
  <si>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</si>
  <si>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</si>
  <si>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</si>
  <si>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</si>
  <si>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</si>
  <si>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</si>
  <si>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</si>
  <si>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</si>
  <si>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</si>
  <si>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</si>
  <si>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</si>
  <si>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</si>
  <si>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</si>
  <si>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</si>
  <si>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</si>
  <si>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</si>
  <si>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</si>
  <si>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</si>
  <si>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</si>
  <si>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</si>
  <si>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</si>
  <si>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</si>
  <si>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</si>
  <si>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</si>
  <si>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</si>
  <si>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</si>
  <si>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</si>
  <si>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</si>
  <si>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</si>
  <si>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</si>
  <si>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</si>
  <si>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</si>
  <si>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</si>
  <si>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</si>
  <si>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</si>
  <si>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</si>
  <si>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</si>
  <si>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</si>
  <si>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</si>
  <si>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</si>
  <si>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</si>
  <si>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</si>
  <si>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</si>
  <si>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</si>
  <si>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</si>
  <si>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</si>
  <si>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</si>
  <si>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</si>
  <si>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</si>
  <si>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</si>
  <si>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</si>
  <si>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</si>
  <si>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</si>
  <si>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</si>
  <si>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</si>
  <si>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</si>
  <si>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</si>
  <si>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</si>
  <si>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</si>
  <si>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</si>
  <si>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</si>
  <si>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</si>
  <si>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</si>
  <si>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</si>
  <si>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</si>
  <si>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</si>
  <si>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</si>
  <si>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</si>
  <si>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</si>
  <si>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</si>
  <si>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</si>
  <si>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</si>
  <si>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</si>
  <si>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</si>
  <si>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</si>
  <si>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</si>
  <si>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</si>
  <si>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</si>
  <si>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</si>
  <si>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</si>
  <si>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</si>
  <si>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</si>
  <si>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</si>
  <si>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</si>
  <si>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</si>
  <si>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</si>
  <si>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</si>
  <si>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</si>
  <si>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</si>
  <si>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</si>
  <si>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</si>
  <si>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</si>
  <si>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</si>
  <si>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</si>
  <si>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</si>
  <si>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</si>
  <si>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</si>
  <si>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</si>
  <si>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</si>
  <si>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</si>
  <si>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</si>
  <si>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</si>
  <si>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</si>
  <si>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</si>
  <si>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</si>
  <si>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</si>
  <si>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</si>
  <si>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</si>
  <si>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</si>
  <si>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</si>
  <si>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</si>
  <si>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</si>
  <si>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</si>
  <si>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</si>
  <si>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</si>
  <si>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</si>
  <si>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</si>
  <si>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</si>
  <si>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</si>
  <si>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</si>
  <si>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</si>
  <si>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</si>
  <si>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</si>
  <si>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</si>
  <si>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</si>
  <si>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</si>
  <si>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</si>
  <si>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</si>
  <si>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</si>
  <si>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</si>
  <si>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</si>
  <si>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</si>
  <si>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</si>
  <si>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</si>
  <si>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</si>
  <si>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</si>
  <si>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</si>
  <si>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</si>
  <si>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</si>
  <si>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</si>
  <si>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</si>
  <si>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</si>
  <si>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</si>
  <si>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</si>
  <si>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</si>
  <si>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</si>
  <si>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</si>
  <si>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</si>
  <si>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</si>
  <si>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</si>
  <si>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</si>
  <si>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</si>
  <si>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</si>
  <si>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</si>
  <si>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</si>
  <si>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</si>
  <si>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</si>
  <si>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</si>
  <si>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</si>
  <si>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</si>
  <si>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</si>
  <si>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</si>
  <si>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</si>
  <si>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</si>
  <si>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</si>
  <si>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</si>
  <si>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</si>
  <si>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</si>
  <si>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</si>
  <si>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</si>
  <si>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</si>
  <si>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</si>
  <si>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</si>
  <si>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</si>
  <si>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</si>
  <si>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</si>
  <si>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</si>
  <si>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</si>
  <si>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</si>
  <si>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</si>
  <si>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</si>
  <si>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</si>
  <si>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</si>
  <si>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</si>
  <si>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</si>
  <si>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</si>
  <si>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</si>
  <si>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</si>
  <si>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</si>
  <si>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</si>
  <si>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</si>
  <si>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</si>
  <si>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</si>
  <si>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</si>
  <si>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</si>
  <si>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</si>
  <si>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</si>
  <si>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</si>
  <si>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</si>
  <si>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</si>
  <si>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</si>
  <si>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</si>
  <si>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</si>
  <si>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</si>
  <si>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</si>
  <si>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</si>
  <si>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</si>
  <si>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</si>
  <si>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</si>
  <si>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</si>
  <si>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</si>
  <si>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</si>
  <si>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</si>
  <si>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</si>
  <si>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</si>
  <si>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</si>
  <si>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</si>
  <si>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</si>
  <si>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</si>
  <si>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</si>
  <si>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</si>
  <si>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</si>
  <si>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</si>
  <si>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</si>
  <si>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</si>
  <si>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</si>
  <si>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</si>
  <si>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</si>
  <si>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</si>
  <si>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</si>
  <si>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</si>
  <si>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</si>
  <si>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</si>
  <si>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</si>
  <si>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</si>
  <si>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</si>
  <si>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</si>
  <si>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</si>
  <si>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</si>
  <si>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</si>
  <si>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</si>
  <si>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</si>
  <si>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</si>
  <si>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</si>
  <si>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</si>
  <si>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</si>
  <si>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</si>
  <si>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</si>
  <si>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</si>
  <si>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</si>
  <si>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</si>
  <si>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</si>
  <si>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</si>
  <si>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</si>
  <si>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</si>
  <si>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</si>
  <si>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</si>
  <si>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</si>
  <si>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</si>
  <si>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</si>
  <si>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</si>
  <si>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</si>
  <si>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</si>
  <si>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</si>
  <si>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</si>
  <si>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</si>
  <si>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</si>
  <si>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</si>
  <si>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</si>
  <si>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</si>
  <si>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</si>
  <si>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</si>
  <si>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</si>
  <si>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</si>
  <si>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</si>
  <si>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</si>
  <si>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</si>
  <si>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</si>
  <si>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</si>
  <si>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</si>
  <si>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</si>
  <si>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</si>
  <si>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</si>
  <si>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</si>
  <si>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</si>
  <si>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</si>
  <si>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</si>
  <si>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</si>
  <si>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</si>
  <si>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</si>
  <si>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</si>
  <si>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</si>
  <si>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</si>
  <si>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</si>
  <si>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</si>
  <si>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</si>
  <si>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</si>
  <si>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</si>
  <si>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</si>
  <si>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</si>
  <si>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</si>
  <si>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</si>
  <si>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</si>
  <si>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</si>
  <si>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</si>
  <si>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</si>
  <si>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</si>
  <si>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</si>
  <si>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</si>
  <si>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</si>
  <si>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</si>
  <si>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</si>
  <si>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</si>
  <si>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</si>
  <si>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</si>
  <si>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</si>
  <si>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</si>
  <si>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</si>
  <si>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</si>
  <si>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</si>
  <si>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</si>
  <si>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</si>
  <si>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</si>
  <si>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</si>
  <si>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</si>
  <si>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</si>
  <si>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</si>
  <si>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</si>
  <si>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</si>
  <si>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</si>
  <si>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</si>
  <si>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</si>
  <si>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</si>
  <si>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</si>
  <si>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</si>
  <si>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</si>
  <si>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</si>
  <si>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</si>
  <si>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</si>
  <si>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</si>
  <si>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</si>
  <si>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</si>
  <si>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</si>
  <si>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</si>
  <si>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</si>
  <si>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</si>
  <si>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</si>
  <si>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</si>
  <si>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</si>
  <si>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</si>
  <si>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</si>
  <si>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</si>
  <si>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</si>
  <si>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</si>
  <si>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</si>
  <si>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</si>
  <si>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</si>
  <si>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</si>
  <si>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</si>
  <si>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</si>
  <si>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</si>
  <si>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</si>
  <si>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</si>
  <si>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</si>
  <si>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</si>
  <si>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</si>
  <si>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</si>
  <si>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</si>
  <si>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</si>
  <si>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</si>
  <si>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</si>
  <si>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</si>
  <si>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</si>
  <si>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</si>
  <si>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</si>
  <si>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</si>
  <si>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</si>
  <si>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</si>
  <si>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</si>
  <si>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</si>
  <si>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</si>
  <si>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</si>
  <si>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</si>
  <si>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</si>
  <si>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</si>
  <si>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</si>
  <si>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</si>
  <si>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</si>
  <si>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</si>
  <si>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</si>
  <si>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</si>
  <si>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</si>
  <si>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</si>
  <si>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</si>
  <si>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</si>
  <si>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</si>
  <si>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</si>
  <si>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</si>
  <si>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</si>
  <si>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</si>
  <si>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</si>
  <si>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</si>
  <si>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</si>
  <si>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</si>
  <si>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</si>
  <si>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</si>
  <si>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</si>
  <si>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</si>
  <si>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</si>
  <si>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</si>
  <si>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</si>
  <si>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</si>
  <si>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</si>
  <si>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</si>
  <si>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</si>
  <si>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</si>
  <si>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</si>
  <si>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</si>
  <si>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</si>
  <si>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</si>
  <si>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</si>
  <si>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</si>
  <si>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</si>
  <si>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</si>
  <si>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</si>
  <si>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</si>
  <si>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</si>
  <si>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</si>
  <si>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</si>
  <si>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</si>
  <si>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</si>
  <si>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</si>
  <si>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</si>
  <si>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</si>
  <si>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</si>
  <si>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</si>
  <si>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</si>
  <si>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</si>
  <si>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</si>
  <si>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</si>
  <si>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</si>
  <si>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</si>
  <si>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</si>
  <si>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</si>
  <si>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</si>
  <si>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</si>
  <si>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</si>
  <si>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</si>
  <si>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</si>
  <si>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</si>
  <si>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</si>
  <si>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</si>
  <si>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</si>
  <si>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</si>
  <si>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</si>
  <si>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</si>
  <si>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</si>
  <si>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</si>
  <si>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</si>
  <si>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</si>
  <si>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</si>
  <si>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</si>
  <si>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</si>
  <si>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</si>
  <si>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</si>
  <si>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</si>
  <si>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</si>
  <si>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</si>
  <si>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</si>
  <si>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</si>
  <si>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</si>
  <si>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</si>
  <si>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</si>
  <si>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</si>
  <si>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</si>
  <si>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</si>
  <si>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</si>
  <si>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</si>
  <si>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</si>
  <si>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</si>
  <si>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</si>
  <si>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</si>
  <si>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</si>
  <si>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</si>
  <si>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</si>
  <si>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</si>
  <si>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</si>
  <si>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</si>
  <si>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</si>
  <si>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</si>
  <si>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</si>
  <si>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</si>
  <si>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</si>
  <si>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</si>
  <si>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</si>
  <si>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</si>
  <si>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</si>
  <si>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</si>
  <si>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</si>
  <si>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</si>
  <si>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</si>
  <si>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</si>
  <si>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</si>
  <si>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</si>
  <si>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</si>
  <si>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</si>
  <si>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</si>
  <si>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</si>
  <si>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</si>
  <si>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</si>
  <si>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</si>
  <si>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</si>
  <si>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</si>
  <si>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</si>
  <si>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</si>
  <si>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</si>
  <si>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</si>
  <si>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</si>
  <si>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</si>
  <si>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</si>
  <si>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</si>
  <si>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</si>
  <si>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</si>
  <si>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</si>
  <si>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</si>
  <si>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</si>
  <si>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</si>
  <si>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</si>
  <si>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</si>
  <si>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</si>
  <si>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</si>
  <si>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</si>
  <si>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</si>
  <si>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</si>
  <si>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</si>
  <si>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</si>
  <si>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</si>
  <si>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</si>
  <si>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</si>
  <si>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</si>
  <si>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</si>
  <si>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</si>
  <si>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</si>
  <si>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</si>
  <si>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</si>
  <si>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</si>
  <si>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</si>
  <si>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</si>
  <si>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</si>
  <si>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</si>
  <si>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</si>
  <si>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</si>
  <si>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</si>
  <si>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</si>
  <si>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</si>
  <si>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</si>
  <si>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</si>
  <si>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</si>
  <si>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</si>
  <si>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</si>
  <si>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</si>
  <si>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</si>
  <si>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</si>
  <si>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</si>
  <si>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</si>
  <si>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</si>
  <si>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</si>
  <si>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</si>
  <si>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</si>
  <si>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</si>
  <si>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</si>
  <si>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</si>
  <si>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</si>
  <si>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</si>
  <si>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</si>
  <si>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</si>
  <si>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</si>
  <si>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</si>
  <si>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</si>
  <si>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</si>
  <si>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</si>
  <si>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</si>
  <si>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</si>
  <si>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</si>
  <si>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</si>
  <si>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</si>
  <si>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</si>
  <si>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</si>
  <si>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</si>
  <si>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</si>
  <si>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</si>
  <si>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</si>
  <si>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</si>
  <si>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</si>
  <si>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</si>
  <si>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</si>
  <si>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</si>
  <si>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</si>
  <si>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</si>
  <si>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</si>
  <si>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</si>
  <si>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</si>
  <si>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</si>
  <si>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</si>
  <si>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</si>
  <si>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</si>
  <si>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</si>
  <si>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</si>
  <si>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</si>
  <si>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</si>
  <si>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</si>
  <si>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</si>
  <si>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</si>
  <si>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</si>
  <si>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</si>
  <si>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</si>
  <si>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</si>
  <si>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</si>
  <si>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</si>
  <si>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</si>
  <si>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</si>
  <si>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</si>
  <si>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</si>
  <si>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</si>
  <si>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</si>
  <si>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</si>
  <si>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</si>
  <si>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</si>
  <si>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</si>
  <si>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</si>
  <si>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</si>
  <si>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</si>
  <si>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</si>
  <si>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</si>
  <si>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</si>
  <si>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</si>
  <si>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</si>
  <si>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</si>
  <si>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</si>
  <si>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</si>
  <si>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</si>
  <si>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</si>
  <si>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</si>
  <si>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</si>
  <si>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</si>
  <si>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</si>
  <si>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</si>
  <si>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</si>
  <si>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</si>
  <si>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</si>
  <si>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</si>
  <si>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</si>
  <si>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</si>
  <si>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</si>
  <si>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</si>
  <si>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</si>
  <si>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</si>
  <si>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</si>
  <si>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</si>
  <si>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</si>
  <si>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</si>
  <si>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</si>
  <si>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</si>
  <si>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</si>
  <si>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</si>
  <si>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</si>
  <si>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</si>
  <si>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</si>
  <si>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</si>
  <si>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</si>
  <si>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</si>
  <si>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</si>
  <si>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</si>
  <si>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</si>
  <si>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</si>
  <si>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</si>
  <si>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</si>
  <si>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</si>
  <si>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</si>
  <si>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</si>
  <si>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</si>
  <si>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</si>
  <si>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</si>
  <si>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</si>
  <si>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</si>
  <si>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</si>
  <si>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</si>
  <si>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</si>
  <si>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</si>
  <si>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</si>
  <si>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</si>
  <si>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</si>
  <si>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</si>
  <si>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</si>
  <si>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</si>
  <si>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</si>
  <si>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</si>
  <si>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</si>
  <si>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</si>
  <si>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</si>
  <si>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</si>
  <si>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</si>
  <si>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</si>
  <si>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</si>
  <si>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</si>
  <si>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</si>
  <si>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</si>
  <si>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</si>
  <si>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</si>
  <si>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</si>
  <si>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</si>
  <si>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</si>
  <si>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</si>
  <si>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</si>
  <si>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</si>
  <si>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</si>
  <si>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</si>
  <si>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</si>
  <si>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</si>
  <si>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</si>
  <si>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</si>
  <si>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</si>
  <si>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</si>
  <si>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</si>
  <si>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</si>
  <si>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</si>
  <si>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</si>
  <si>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</si>
  <si>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</si>
  <si>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</si>
  <si>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</si>
  <si>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</si>
  <si>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</si>
  <si>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</si>
  <si>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</si>
  <si>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</si>
  <si>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</si>
  <si>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</si>
  <si>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</si>
  <si>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</si>
  <si>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</si>
  <si>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</si>
  <si>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</si>
  <si>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</si>
  <si>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</si>
  <si>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</si>
  <si>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</si>
  <si>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</si>
  <si>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</si>
  <si>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</si>
  <si>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</si>
  <si>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</si>
  <si>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</si>
  <si>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</si>
  <si>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</si>
  <si>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</si>
  <si>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</si>
  <si>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</si>
  <si>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</si>
  <si>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</si>
  <si>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</si>
  <si>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</si>
  <si>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</si>
  <si>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</si>
  <si>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</si>
  <si>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</si>
  <si>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</si>
  <si>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</si>
  <si>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</si>
  <si>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</si>
  <si>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</si>
  <si>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</si>
  <si>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</si>
  <si>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</si>
  <si>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</si>
  <si>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</si>
  <si>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</si>
  <si>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</si>
  <si>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</si>
  <si>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</si>
  <si>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</si>
  <si>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</si>
  <si>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</si>
  <si>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</si>
  <si>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</si>
  <si>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</si>
  <si>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</si>
  <si>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</si>
  <si>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</si>
  <si>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</si>
  <si>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</si>
  <si>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</si>
  <si>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</si>
  <si>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</si>
  <si>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</si>
  <si>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</si>
  <si>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</si>
  <si>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</si>
  <si>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</si>
  <si>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</si>
  <si>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</si>
  <si>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</si>
  <si>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</si>
  <si>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</si>
  <si>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</si>
  <si>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</si>
  <si>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</si>
  <si>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</si>
  <si>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</si>
  <si>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</si>
  <si>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</si>
  <si>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</si>
  <si>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</si>
  <si>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</si>
  <si>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</si>
  <si>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</si>
  <si>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</si>
  <si>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</si>
  <si>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</si>
  <si>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</si>
  <si>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</si>
  <si>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</si>
  <si>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</si>
  <si>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</si>
  <si>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</si>
  <si>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</si>
  <si>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</si>
  <si>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</si>
  <si>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</si>
  <si>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</si>
  <si>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</si>
  <si>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</si>
  <si>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</si>
  <si>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</si>
  <si>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</si>
  <si>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</si>
  <si>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</si>
  <si>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</si>
  <si>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</si>
  <si>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</si>
  <si>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</si>
  <si>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</si>
  <si>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</si>
  <si>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</si>
  <si>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</si>
  <si>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</si>
  <si>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</si>
  <si>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</si>
  <si>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</si>
  <si>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</si>
  <si>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</si>
  <si>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</si>
  <si>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</si>
  <si>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</si>
  <si>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</si>
  <si>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</si>
  <si>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</si>
  <si>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</si>
  <si>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</si>
  <si>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</si>
  <si>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</si>
  <si>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</si>
  <si>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</si>
  <si>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</si>
  <si>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</si>
  <si>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</si>
  <si>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</si>
  <si>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</si>
  <si>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</si>
  <si>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</si>
  <si>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</si>
  <si>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</si>
  <si>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</si>
  <si>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</si>
  <si>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</si>
  <si>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</si>
  <si>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</si>
  <si>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</si>
  <si>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</si>
  <si>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</si>
  <si>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</si>
  <si>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</si>
  <si>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</si>
  <si>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</si>
  <si>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</si>
  <si>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</si>
  <si>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</si>
  <si>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</si>
  <si>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</si>
  <si>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</si>
  <si>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</si>
  <si>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</si>
  <si>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</si>
  <si>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</si>
  <si>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</si>
  <si>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</si>
  <si>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</si>
  <si>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</si>
  <si>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</si>
  <si>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</si>
  <si>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</si>
  <si>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</si>
  <si>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</si>
  <si>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</si>
  <si>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</si>
  <si>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</si>
  <si>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</si>
  <si>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</si>
  <si>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</si>
  <si>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</si>
  <si>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</si>
  <si>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</si>
  <si>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</si>
  <si>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</si>
  <si>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</si>
  <si>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</si>
  <si>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</si>
  <si>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</si>
  <si>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</si>
  <si>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</si>
  <si>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</si>
  <si>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</si>
  <si>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</si>
  <si>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</si>
  <si>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</si>
  <si>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</si>
  <si>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</si>
  <si>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</si>
  <si>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</si>
  <si>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</si>
  <si>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</si>
  <si>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</si>
  <si>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</si>
  <si>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</si>
  <si>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</si>
  <si>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</si>
  <si>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</si>
  <si>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</si>
  <si>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</si>
  <si>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</si>
  <si>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</si>
  <si>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</si>
  <si>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</si>
  <si>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</si>
  <si>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</si>
  <si>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</si>
  <si>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</si>
  <si>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</si>
  <si>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</si>
  <si>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</si>
  <si>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</si>
  <si>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</si>
  <si>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</si>
  <si>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</si>
  <si>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</si>
  <si>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</si>
  <si>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</si>
  <si>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</si>
  <si>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</si>
  <si>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</si>
  <si>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</si>
  <si>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</si>
  <si>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</si>
  <si>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</si>
  <si>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</si>
  <si>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</si>
  <si>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</si>
  <si>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</si>
  <si>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</si>
  <si>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</si>
  <si>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</si>
  <si>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</si>
  <si>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</si>
  <si>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</si>
  <si>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</si>
  <si>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</si>
  <si>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</si>
  <si>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</si>
  <si>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</si>
  <si>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</si>
  <si>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</si>
  <si>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</si>
  <si>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</si>
  <si>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</si>
  <si>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</si>
  <si>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</si>
  <si>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</si>
  <si>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</si>
  <si>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</si>
  <si>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</si>
  <si>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</si>
  <si>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</si>
  <si>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</si>
  <si>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</si>
  <si>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</si>
  <si>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</si>
  <si>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</si>
  <si>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</si>
  <si>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</si>
  <si>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</si>
  <si>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</si>
  <si>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</si>
  <si>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</si>
  <si>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</si>
  <si>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</si>
  <si>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</si>
  <si>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</si>
  <si>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</si>
  <si>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</si>
  <si>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</si>
  <si>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</si>
  <si>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</si>
  <si>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</si>
  <si>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</si>
  <si>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</si>
  <si>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</si>
  <si>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</si>
  <si>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</si>
  <si>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</si>
  <si>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</si>
  <si>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</si>
  <si>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</si>
  <si>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</si>
  <si>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</si>
  <si>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</si>
  <si>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</si>
  <si>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</si>
  <si>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</si>
  <si>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</si>
  <si>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</si>
  <si>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</si>
  <si>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</si>
  <si>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</si>
  <si>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</si>
  <si>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</si>
  <si>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</si>
  <si>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</si>
  <si>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</si>
  <si>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</si>
  <si>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</si>
  <si>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</si>
  <si>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</si>
  <si>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</si>
  <si>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</si>
  <si>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</si>
  <si>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</si>
  <si>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</si>
  <si>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</si>
  <si>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</si>
  <si>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</si>
  <si>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</si>
  <si>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</si>
  <si>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</si>
  <si>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</si>
  <si>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</si>
  <si>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</si>
  <si>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</si>
  <si>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</si>
  <si>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</si>
  <si>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</si>
  <si>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</si>
  <si>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</si>
  <si>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</si>
  <si>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</si>
  <si>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</si>
  <si>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</si>
  <si>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</si>
  <si>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</si>
  <si>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</si>
  <si>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</si>
  <si>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</si>
  <si>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</si>
  <si>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</si>
  <si>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</si>
  <si>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</si>
  <si>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</si>
  <si>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</si>
  <si>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</si>
  <si>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</si>
  <si>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</si>
  <si>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</si>
  <si>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</si>
  <si>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</si>
  <si>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</si>
  <si>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</si>
  <si>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</si>
  <si>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</si>
  <si>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</si>
  <si>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</si>
  <si>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</si>
  <si>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</si>
  <si>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</si>
  <si>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</si>
  <si>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</si>
  <si>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</si>
  <si>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</si>
  <si>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</si>
  <si>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</si>
  <si>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</si>
  <si>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</si>
  <si>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</si>
  <si>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</si>
  <si>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</si>
  <si>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</si>
  <si>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</si>
  <si>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</si>
  <si>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</si>
  <si>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</si>
  <si>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</si>
  <si>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</si>
  <si>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</si>
  <si>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</si>
  <si>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</si>
  <si>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</si>
  <si>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</si>
  <si>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</si>
  <si>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</si>
  <si>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</si>
  <si>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</si>
  <si>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</si>
  <si>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</si>
  <si>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</si>
  <si>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</si>
  <si>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</si>
  <si>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</si>
  <si>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</si>
  <si>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</si>
  <si>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</si>
  <si>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</si>
  <si>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</si>
  <si>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</si>
  <si>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</si>
  <si>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</si>
  <si>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</si>
  <si>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</si>
  <si>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</si>
  <si>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</si>
  <si>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</si>
  <si>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</si>
  <si>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</si>
  <si>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</si>
  <si>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</si>
  <si>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</si>
  <si>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</si>
  <si>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</si>
  <si>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</si>
  <si>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</si>
  <si>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</si>
  <si>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</si>
  <si>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</si>
  <si>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</si>
  <si>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</si>
  <si>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</si>
  <si>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</si>
  <si>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</si>
  <si>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</si>
  <si>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</si>
  <si>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</si>
  <si>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</si>
  <si>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</si>
  <si>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</si>
  <si>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</si>
  <si>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</si>
  <si>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</si>
  <si>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</si>
  <si>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</si>
  <si>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</si>
  <si>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</si>
  <si>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</si>
  <si>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</si>
  <si>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</si>
  <si>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</si>
  <si>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</si>
  <si>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</si>
  <si>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</si>
  <si>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</si>
  <si>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</si>
  <si>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</si>
  <si>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</si>
  <si>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</si>
  <si>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</si>
  <si>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</si>
  <si>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</si>
  <si>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</si>
  <si>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</si>
  <si>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</si>
  <si>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</si>
  <si>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</si>
  <si>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</si>
  <si>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</si>
  <si>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</si>
  <si>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</si>
  <si>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</si>
  <si>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</si>
  <si>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</si>
  <si>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</si>
  <si>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</si>
  <si>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</si>
  <si>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</si>
  <si>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</si>
  <si>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</si>
  <si>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</si>
  <si>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</si>
  <si>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</si>
  <si>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</si>
  <si>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</si>
  <si>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</si>
  <si>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</si>
  <si>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</si>
  <si>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</si>
  <si>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</si>
  <si>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</si>
  <si>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</si>
  <si>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</si>
  <si>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</si>
  <si>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</si>
  <si>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</si>
  <si>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</si>
  <si>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</si>
  <si>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</si>
  <si>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</si>
  <si>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</si>
  <si>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</si>
  <si>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</si>
  <si>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</si>
  <si>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</si>
  <si>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</si>
  <si>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</si>
  <si>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</si>
  <si>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</si>
  <si>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</si>
  <si>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</si>
  <si>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</si>
  <si>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</si>
  <si>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</si>
  <si>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</si>
  <si>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</si>
  <si>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</si>
  <si>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</si>
  <si>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</si>
  <si>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</si>
  <si>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</si>
  <si>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</si>
  <si>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</si>
  <si>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</si>
  <si>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</si>
  <si>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</si>
  <si>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</si>
  <si>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</si>
  <si>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</si>
  <si>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</si>
  <si>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</si>
  <si>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</si>
  <si>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</si>
  <si>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</si>
  <si>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</si>
  <si>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</si>
  <si>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</si>
  <si>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</si>
  <si>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</si>
  <si>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</si>
  <si>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</si>
  <si>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</si>
  <si>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</si>
  <si>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</si>
  <si>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</si>
  <si>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</si>
  <si>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</si>
  <si>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</si>
  <si>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</si>
  <si>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</si>
  <si>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</si>
  <si>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</si>
  <si>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</si>
  <si>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</si>
  <si>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</si>
  <si>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</si>
  <si>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</si>
  <si>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</si>
  <si>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</si>
  <si>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</si>
  <si>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</si>
  <si>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</si>
  <si>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</si>
  <si>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</si>
  <si>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</si>
  <si>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</si>
  <si>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</si>
  <si>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</si>
  <si>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</si>
  <si>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</si>
  <si>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</si>
  <si>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</si>
  <si>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</si>
  <si>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</si>
  <si>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</si>
  <si>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</si>
  <si>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</si>
  <si>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</si>
  <si>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</si>
  <si>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</si>
  <si>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</si>
  <si>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</si>
  <si>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</si>
  <si>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</si>
  <si>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</si>
  <si>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</si>
  <si>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</si>
  <si>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</si>
  <si>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</si>
  <si>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</si>
  <si>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</si>
  <si>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</si>
  <si>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</si>
  <si>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</si>
  <si>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</si>
  <si>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</si>
  <si>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</si>
  <si>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</si>
  <si>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</si>
  <si>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</si>
  <si>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</si>
  <si>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</si>
  <si>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</si>
  <si>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</si>
  <si>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</si>
  <si>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</si>
  <si>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</si>
  <si>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</si>
  <si>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</si>
  <si>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</si>
  <si>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</si>
  <si>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</si>
  <si>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</si>
  <si>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</si>
  <si>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</si>
  <si>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</si>
  <si>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</si>
  <si>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</si>
  <si>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</si>
  <si>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</si>
  <si>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</si>
  <si>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</si>
  <si>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</si>
  <si>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</si>
  <si>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</si>
  <si>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</si>
  <si>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</si>
  <si>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</si>
  <si>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</si>
  <si>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</si>
  <si>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</si>
  <si>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</si>
  <si>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</si>
  <si>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</si>
  <si>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</si>
  <si>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</si>
  <si>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</si>
  <si>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</si>
  <si>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</si>
  <si>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</si>
  <si>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</si>
  <si>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</si>
  <si>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</si>
  <si>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</si>
  <si>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</si>
  <si>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</si>
  <si>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</si>
  <si>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</si>
  <si>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</si>
  <si>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</si>
  <si>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</si>
  <si>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</si>
  <si>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</si>
  <si>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</si>
  <si>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</si>
  <si>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</si>
  <si>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</si>
  <si>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</si>
  <si>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</si>
  <si>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</si>
  <si>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</si>
  <si>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</si>
  <si>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</si>
  <si>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</si>
  <si>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</si>
  <si>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</si>
  <si>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</si>
  <si>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</si>
  <si>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</si>
  <si>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</si>
  <si>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</si>
  <si>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</si>
  <si>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</si>
  <si>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</si>
  <si>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</si>
  <si>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</si>
  <si>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</si>
  <si>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</si>
  <si>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</si>
  <si>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</si>
  <si>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</si>
  <si>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</si>
  <si>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</si>
  <si>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</si>
  <si>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</si>
  <si>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</si>
  <si>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</si>
  <si>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</si>
  <si>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</si>
  <si>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</si>
  <si>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</si>
  <si>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</si>
  <si>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</si>
  <si>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</si>
  <si>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</si>
  <si>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</si>
  <si>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</si>
  <si>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</si>
  <si>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</si>
  <si>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</si>
  <si>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</si>
  <si>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</si>
  <si>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</si>
  <si>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</si>
  <si>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</si>
  <si>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</si>
  <si>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</si>
  <si>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</si>
  <si>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</si>
  <si>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</si>
  <si>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</si>
  <si>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</si>
  <si>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</si>
  <si>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</si>
  <si>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</si>
  <si>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</si>
  <si>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</si>
  <si>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</si>
  <si>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</si>
  <si>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</si>
  <si>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</si>
  <si>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</si>
  <si>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</si>
  <si>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</si>
  <si>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</si>
  <si>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</si>
  <si>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</si>
  <si>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</si>
  <si>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</si>
  <si>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</si>
  <si>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</si>
  <si>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</si>
  <si>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</si>
  <si>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</si>
  <si>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</si>
  <si>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</si>
  <si>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</si>
  <si>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</si>
  <si>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</si>
  <si>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</si>
  <si>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</si>
  <si>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</si>
  <si>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</si>
  <si>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</si>
  <si>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</si>
  <si>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</si>
  <si>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</si>
  <si>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</si>
  <si>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</si>
  <si>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</si>
  <si>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</si>
  <si>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</si>
  <si>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</si>
  <si>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</si>
  <si>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</si>
  <si>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</si>
  <si>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</si>
  <si>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</si>
  <si>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</si>
  <si>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</si>
  <si>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</si>
  <si>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</si>
  <si>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</si>
  <si>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</si>
  <si>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</si>
  <si>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</si>
  <si>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</si>
  <si>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</si>
  <si>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</si>
  <si>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</si>
  <si>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</si>
  <si>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</si>
  <si>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</si>
  <si>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</si>
  <si>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</si>
  <si>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</si>
  <si>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</si>
  <si>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</si>
  <si>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</si>
  <si>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</si>
  <si>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</si>
  <si>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</si>
  <si>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</si>
  <si>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</si>
  <si>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</si>
  <si>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</si>
  <si>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</si>
  <si>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</si>
  <si>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</si>
  <si>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</si>
  <si>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</si>
  <si>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</si>
  <si>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</si>
  <si>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</si>
  <si>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</si>
  <si>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</si>
  <si>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</si>
  <si>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</si>
  <si>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</si>
  <si>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</si>
  <si>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</si>
  <si>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</si>
  <si>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</si>
  <si>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</si>
  <si>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</si>
  <si>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</si>
  <si>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</si>
  <si>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</si>
  <si>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</si>
  <si>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</si>
  <si>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</si>
  <si>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</si>
  <si>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</si>
  <si>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</si>
  <si>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</si>
  <si>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</si>
  <si>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</si>
  <si>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</si>
  <si>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</si>
  <si>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</si>
  <si>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</si>
  <si>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</si>
  <si>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</si>
  <si>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</si>
  <si>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</si>
  <si>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</si>
  <si>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</si>
  <si>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</si>
  <si>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</si>
  <si>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</si>
  <si>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</si>
  <si>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</si>
  <si>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</si>
  <si>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</si>
  <si>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</si>
  <si>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</si>
  <si>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</si>
  <si>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</si>
  <si>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</si>
  <si>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</si>
  <si>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</si>
  <si>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</si>
  <si>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</si>
  <si>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</si>
  <si>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</si>
  <si>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</si>
  <si>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</si>
  <si>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</si>
  <si>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</si>
  <si>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</si>
  <si>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</si>
  <si>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</si>
  <si>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</si>
  <si>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</si>
  <si>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</si>
  <si>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</si>
  <si>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</si>
  <si>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</si>
  <si>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</si>
  <si>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</si>
  <si>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</si>
  <si>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</si>
  <si>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</si>
  <si>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</si>
  <si>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</si>
  <si>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</si>
  <si>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</si>
  <si>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</si>
  <si>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</si>
  <si>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</si>
  <si>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</si>
  <si>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</si>
  <si>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</si>
  <si>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</si>
  <si>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</si>
  <si>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</si>
  <si>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</si>
  <si>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</si>
  <si>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</si>
  <si>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</si>
  <si>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</si>
  <si>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</si>
  <si>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</si>
  <si>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</si>
  <si>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</si>
  <si>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</si>
  <si>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</si>
  <si>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</si>
  <si>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</si>
  <si>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</si>
  <si>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</si>
  <si>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</si>
  <si>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</si>
  <si>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</si>
  <si>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</si>
  <si>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</si>
  <si>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</si>
  <si>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</si>
  <si>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</si>
  <si>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</si>
  <si>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</si>
  <si>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</si>
  <si>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</si>
  <si>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</si>
  <si>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</si>
  <si>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</si>
  <si>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</si>
  <si>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</si>
  <si>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</si>
  <si>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</si>
  <si>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</si>
  <si>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</si>
  <si>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</si>
  <si>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</si>
  <si>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</si>
  <si>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</si>
  <si>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</si>
  <si>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</si>
  <si>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</si>
  <si>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</si>
  <si>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</si>
  <si>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</si>
  <si>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</si>
  <si>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</si>
  <si>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</si>
  <si>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</si>
  <si>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</si>
  <si>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</si>
  <si>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</si>
  <si>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</si>
  <si>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</si>
  <si>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</si>
  <si>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</si>
  <si>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</si>
  <si>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</si>
  <si>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</si>
  <si>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</si>
  <si>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</si>
  <si>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</si>
  <si>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</si>
  <si>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</si>
  <si>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</si>
  <si>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</si>
  <si>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</si>
  <si>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</si>
  <si>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</si>
  <si>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</si>
  <si>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</si>
  <si>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</si>
  <si>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</si>
  <si>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</si>
  <si>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</si>
  <si>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</si>
  <si>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</si>
  <si>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</si>
  <si>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</si>
  <si>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</si>
  <si>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</si>
  <si>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</si>
  <si>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</si>
  <si>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</si>
  <si>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</si>
  <si>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</si>
  <si>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</si>
  <si>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</si>
  <si>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</si>
  <si>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</si>
  <si>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</si>
  <si>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</si>
  <si>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</si>
  <si>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</si>
  <si>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</si>
  <si>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</si>
  <si>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</si>
  <si>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</si>
  <si>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</si>
  <si>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</si>
  <si>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</si>
  <si>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</si>
  <si>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</si>
  <si>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</si>
  <si>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</si>
  <si>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</si>
  <si>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</si>
  <si>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</si>
  <si>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</si>
  <si>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</si>
  <si>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</si>
  <si>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</si>
  <si>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</si>
  <si>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</si>
  <si>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</si>
  <si>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</si>
  <si>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</si>
  <si>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</si>
  <si>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</si>
  <si>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</si>
  <si>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</si>
  <si>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</si>
  <si>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</si>
  <si>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</si>
  <si>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</si>
  <si>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</si>
  <si>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</si>
  <si>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</si>
  <si>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</si>
  <si>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</si>
  <si>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</si>
  <si>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</si>
  <si>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</si>
  <si>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</si>
  <si>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</si>
  <si>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</si>
  <si>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</si>
  <si>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</si>
  <si>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</si>
  <si>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</si>
  <si>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</si>
  <si>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</si>
  <si>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</si>
  <si>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</si>
  <si>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</si>
  <si>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</si>
  <si>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</si>
  <si>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</si>
  <si>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</si>
  <si>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</si>
  <si>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</si>
  <si>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</si>
  <si>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</si>
  <si>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</si>
  <si>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</si>
  <si>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</si>
  <si>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</si>
  <si>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</si>
  <si>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</si>
  <si>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</si>
  <si>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</si>
  <si>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</si>
  <si>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</si>
  <si>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</si>
  <si>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</si>
  <si>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</si>
  <si>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</si>
  <si>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</si>
  <si>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</si>
  <si>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</si>
  <si>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</si>
  <si>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</si>
  <si>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</si>
  <si>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</si>
  <si>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</si>
  <si>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</si>
  <si>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</si>
  <si>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</si>
  <si>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</si>
  <si>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</si>
  <si>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</si>
  <si>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</si>
  <si>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</si>
  <si>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</si>
  <si>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</si>
  <si>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</si>
  <si>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</si>
  <si>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</si>
  <si>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</si>
  <si>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</si>
  <si>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</si>
  <si>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</si>
  <si>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</si>
  <si>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</si>
  <si>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</si>
  <si>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</si>
  <si>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</si>
  <si>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</si>
  <si>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</si>
  <si>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</si>
  <si>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</si>
  <si>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</si>
  <si>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</si>
  <si>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</si>
  <si>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</si>
  <si>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</si>
  <si>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</si>
  <si>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</si>
  <si>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</si>
  <si>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</si>
  <si>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</si>
  <si>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</si>
  <si>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</si>
  <si>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</si>
  <si>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</si>
  <si>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</si>
  <si>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</si>
  <si>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</si>
  <si>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</si>
  <si>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</si>
  <si>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</si>
  <si>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</si>
  <si>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</si>
  <si>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</si>
  <si>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</si>
  <si>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</si>
  <si>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</si>
  <si>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</si>
  <si>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</si>
  <si>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</si>
  <si>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</si>
  <si>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</si>
  <si>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</si>
  <si>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</si>
  <si>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</si>
  <si>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</si>
  <si>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</si>
  <si>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</si>
  <si>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</si>
  <si>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</si>
  <si>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</si>
  <si>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</si>
  <si>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</si>
  <si>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</si>
  <si>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</si>
  <si>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</si>
  <si>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</si>
  <si>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</si>
  <si>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</si>
  <si>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</si>
  <si>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</si>
  <si>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</si>
  <si>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</si>
  <si>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</si>
  <si>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</si>
  <si>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</si>
  <si>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</si>
  <si>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</si>
  <si>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</si>
  <si>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</si>
  <si>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</si>
  <si>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</si>
  <si>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</si>
  <si>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</si>
  <si>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</si>
  <si>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</si>
  <si>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</si>
  <si>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</si>
  <si>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</si>
  <si>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</si>
  <si>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</si>
  <si>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</si>
  <si>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</si>
  <si>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</si>
  <si>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</si>
  <si>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</si>
  <si>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</si>
  <si>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</si>
  <si>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</si>
  <si>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</si>
  <si>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</si>
  <si>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</si>
  <si>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</si>
  <si>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</si>
  <si>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</si>
  <si>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</si>
  <si>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</si>
  <si>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</si>
  <si>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</si>
  <si>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</si>
  <si>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</si>
  <si>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</si>
  <si>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</si>
  <si>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</si>
  <si>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</si>
  <si>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</si>
  <si>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</si>
  <si>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</si>
  <si>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</si>
  <si>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</si>
  <si>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</si>
  <si>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</si>
  <si>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</si>
  <si>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</si>
  <si>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</si>
  <si>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</si>
  <si>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</si>
  <si>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</si>
  <si>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</si>
  <si>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</si>
  <si>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</si>
  <si>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</si>
  <si>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</si>
  <si>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</si>
  <si>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</si>
  <si>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</si>
  <si>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</si>
  <si>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</si>
  <si>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</si>
  <si>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</si>
  <si>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</si>
  <si>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</si>
  <si>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</si>
  <si>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</si>
  <si>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</si>
  <si>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</si>
  <si>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</si>
  <si>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</si>
  <si>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</si>
  <si>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</si>
  <si>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</si>
  <si>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</si>
  <si>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</si>
  <si>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</si>
  <si>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</si>
  <si>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</si>
  <si>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</si>
  <si>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</si>
  <si>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</si>
  <si>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</si>
  <si>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</si>
  <si>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</si>
  <si>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</si>
  <si>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</si>
  <si>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</si>
  <si>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</si>
  <si>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</si>
  <si>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</si>
  <si>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</si>
  <si>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</si>
  <si>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</si>
  <si>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</si>
  <si>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</si>
  <si>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</si>
  <si>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</si>
  <si>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</si>
  <si>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</si>
  <si>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</si>
  <si>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</si>
  <si>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</si>
  <si>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</si>
  <si>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</si>
  <si>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</si>
  <si>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</si>
  <si>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</si>
  <si>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</si>
  <si>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</si>
  <si>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</si>
  <si>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</si>
  <si>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</si>
  <si>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</si>
  <si>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</si>
  <si>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</si>
  <si>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</si>
  <si>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</si>
  <si>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</si>
  <si>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</si>
  <si>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</si>
  <si>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</si>
  <si>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</si>
  <si>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</si>
  <si>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</si>
  <si>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</si>
  <si>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</si>
  <si>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</si>
  <si>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</si>
  <si>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</si>
  <si>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</si>
  <si>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</si>
  <si>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</si>
  <si>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</si>
  <si>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</si>
  <si>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</si>
  <si>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</si>
  <si>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</si>
  <si>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</si>
  <si>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</si>
  <si>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</si>
  <si>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</si>
  <si>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</si>
  <si>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</si>
  <si>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</si>
  <si>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</si>
  <si>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</si>
  <si>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</si>
  <si>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</si>
  <si>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</si>
  <si>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</si>
  <si>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</si>
  <si>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</si>
  <si>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</si>
  <si>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</si>
  <si>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</si>
  <si>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</si>
  <si>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</si>
  <si>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</si>
  <si>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</si>
  <si>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</si>
  <si>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</si>
  <si>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</si>
  <si>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</si>
  <si>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</si>
  <si>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</si>
  <si>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</si>
  <si>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</si>
  <si>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</si>
  <si>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</si>
  <si>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</si>
  <si>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</si>
  <si>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</si>
  <si>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</si>
  <si>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</si>
  <si>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</si>
  <si>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</si>
  <si>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</si>
  <si>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</si>
  <si>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</si>
  <si>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</si>
  <si>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</si>
  <si>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</si>
  <si>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</si>
  <si>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</si>
  <si>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</si>
  <si>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</si>
  <si>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</si>
  <si>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</si>
  <si>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</si>
  <si>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</si>
  <si>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</si>
  <si>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</si>
  <si>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</si>
  <si>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</si>
  <si>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</si>
  <si>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</si>
  <si>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</si>
  <si>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</si>
  <si>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</si>
  <si>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</si>
  <si>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</si>
  <si>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</si>
  <si>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</si>
  <si>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</si>
  <si>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</si>
  <si>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</si>
  <si>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</si>
  <si>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</si>
  <si>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</si>
  <si>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</si>
  <si>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</si>
  <si>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</si>
  <si>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</si>
  <si>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</si>
  <si>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</si>
  <si>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</si>
  <si>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</si>
  <si>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</si>
  <si>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</si>
  <si>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</si>
  <si>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</si>
  <si>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</si>
  <si>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</si>
  <si>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</si>
  <si>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</si>
  <si>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</si>
  <si>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</si>
  <si>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</si>
  <si>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</si>
  <si>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</si>
  <si>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</si>
  <si>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</si>
  <si>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</si>
  <si>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</si>
  <si>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</si>
  <si>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</si>
  <si>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</si>
  <si>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</si>
  <si>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</si>
  <si>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</si>
  <si>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</si>
  <si>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</si>
  <si>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</si>
  <si>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</si>
  <si>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</si>
  <si>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</si>
  <si>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</si>
  <si>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</si>
  <si>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</si>
  <si>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</si>
  <si>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</si>
  <si>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</si>
  <si>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</si>
  <si>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</si>
  <si>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</si>
  <si>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</si>
  <si>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</si>
  <si>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</si>
  <si>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</si>
  <si>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</si>
  <si>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</si>
  <si>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</si>
  <si>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</si>
  <si>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</si>
  <si>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</si>
  <si>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</si>
  <si>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</si>
  <si>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</si>
  <si>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</si>
  <si>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</si>
  <si>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</si>
  <si>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</si>
  <si>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</si>
  <si>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</si>
  <si>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</si>
  <si>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</si>
  <si>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</si>
  <si>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</si>
  <si>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</si>
  <si>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</si>
  <si>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</si>
  <si>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</si>
  <si>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</si>
  <si>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</si>
  <si>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</si>
  <si>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</si>
  <si>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</si>
  <si>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</si>
  <si>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</si>
  <si>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</si>
  <si>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</si>
  <si>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</si>
  <si>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</si>
  <si>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</si>
  <si>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</si>
  <si>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</si>
  <si>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</si>
  <si>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</si>
  <si>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</si>
  <si>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</si>
  <si>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</si>
  <si>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</si>
  <si>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</si>
  <si>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</si>
  <si>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</si>
  <si>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</si>
  <si>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</si>
  <si>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</si>
  <si>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</si>
  <si>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</si>
  <si>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</si>
  <si>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</si>
  <si>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</si>
  <si>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</si>
  <si>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</si>
  <si>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</si>
  <si>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</si>
  <si>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</si>
  <si>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</si>
  <si>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</si>
  <si>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</si>
  <si>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</si>
  <si>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</si>
  <si>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</si>
  <si>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</si>
  <si>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</si>
  <si>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</si>
  <si>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</si>
  <si>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</si>
  <si>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</si>
  <si>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</si>
  <si>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</si>
  <si>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</si>
  <si>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</si>
  <si>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</si>
  <si>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</si>
  <si>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</si>
  <si>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</si>
  <si>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</si>
  <si>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</si>
  <si>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</si>
  <si>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</si>
  <si>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</si>
  <si>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</si>
  <si>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</si>
  <si>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</si>
  <si>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</si>
  <si>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</si>
  <si>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</si>
  <si>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</si>
  <si>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</si>
  <si>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</si>
  <si>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</si>
  <si>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</si>
  <si>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</si>
  <si>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</si>
  <si>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</si>
  <si>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</si>
  <si>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</si>
  <si>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</si>
  <si>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</si>
  <si>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</si>
  <si>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</si>
  <si>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</si>
  <si>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</si>
  <si>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</si>
  <si>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</si>
  <si>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</si>
  <si>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</si>
  <si>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</si>
  <si>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</si>
  <si>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</si>
  <si>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</si>
  <si>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</si>
  <si>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</si>
  <si>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</si>
  <si>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</si>
  <si>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</si>
  <si>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</si>
  <si>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</si>
  <si>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</si>
  <si>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</si>
  <si>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</si>
  <si>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</si>
  <si>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</si>
  <si>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</si>
  <si>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</si>
  <si>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</si>
  <si>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</si>
  <si>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</si>
  <si>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</si>
  <si>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</si>
  <si>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</si>
  <si>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</si>
  <si>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</si>
  <si>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</si>
  <si>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</si>
  <si>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</si>
  <si>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</si>
  <si>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</si>
  <si>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</si>
  <si>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</si>
  <si>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</si>
  <si>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</si>
  <si>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</si>
  <si>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</si>
  <si>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</si>
  <si>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</si>
  <si>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</si>
  <si>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</si>
  <si>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</si>
  <si>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</si>
  <si>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</si>
  <si>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</si>
  <si>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</si>
  <si>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</si>
  <si>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</si>
  <si>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</si>
  <si>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</si>
  <si>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</si>
  <si>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</si>
  <si>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</si>
  <si>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</si>
  <si>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</si>
  <si>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</si>
  <si>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</si>
  <si>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</si>
  <si>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</si>
  <si>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</si>
  <si>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</si>
  <si>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</si>
  <si>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</si>
  <si>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</si>
  <si>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</si>
  <si>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</si>
  <si>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</si>
  <si>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</si>
  <si>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</si>
  <si>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</si>
  <si>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</si>
  <si>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</si>
  <si>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</si>
  <si>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</si>
  <si>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</si>
  <si>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</si>
  <si>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</si>
  <si>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</si>
  <si>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</si>
  <si>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</si>
  <si>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</si>
  <si>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</si>
  <si>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</si>
  <si>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</si>
  <si>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</si>
  <si>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</si>
  <si>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</si>
  <si>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</si>
  <si>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</si>
  <si>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</si>
  <si>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</si>
  <si>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</si>
  <si>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</si>
  <si>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</si>
  <si>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</si>
  <si>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</si>
  <si>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</si>
  <si>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</si>
  <si>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</si>
  <si>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</si>
  <si>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</si>
  <si>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</si>
  <si>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</si>
  <si>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</si>
  <si>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</si>
  <si>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</si>
  <si>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</si>
  <si>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</si>
  <si>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</si>
  <si>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</si>
  <si>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</si>
  <si>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</si>
  <si>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</si>
  <si>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</si>
  <si>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</si>
  <si>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</si>
  <si>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</si>
  <si>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</si>
  <si>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</si>
  <si>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</si>
  <si>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</si>
  <si>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</si>
  <si>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</si>
  <si>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</si>
  <si>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</si>
  <si>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</si>
  <si>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</si>
  <si>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</si>
  <si>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</si>
  <si>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</si>
  <si>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</si>
  <si>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</si>
  <si>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</si>
  <si>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</si>
  <si>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</si>
  <si>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</si>
  <si>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</si>
  <si>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</si>
  <si>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</si>
  <si>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</si>
  <si>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</si>
  <si>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</si>
  <si>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</si>
  <si>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</si>
  <si>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</si>
  <si>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</si>
  <si>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</si>
  <si>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</si>
  <si>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</si>
  <si>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</si>
  <si>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</si>
  <si>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</si>
  <si>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</si>
  <si>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</si>
  <si>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</si>
  <si>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</si>
  <si>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</si>
  <si>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</si>
  <si>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</si>
  <si>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</si>
  <si>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</si>
  <si>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</si>
  <si>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</si>
  <si>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</si>
  <si>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</si>
  <si>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</si>
  <si>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</si>
  <si>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</si>
  <si>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</si>
  <si>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</si>
  <si>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</si>
  <si>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</si>
  <si>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</si>
  <si>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</si>
  <si>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</si>
  <si>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</si>
  <si>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</si>
  <si>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</si>
  <si>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</si>
  <si>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</si>
  <si>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</si>
  <si>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</si>
  <si>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</si>
  <si>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</si>
  <si>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</si>
  <si>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</si>
  <si>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</si>
  <si>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</si>
  <si>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</si>
  <si>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</si>
  <si>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</si>
  <si>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</si>
  <si>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</si>
  <si>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</si>
  <si>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</si>
  <si>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</si>
  <si>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</si>
  <si>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</si>
  <si>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</si>
  <si>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</si>
  <si>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</si>
  <si>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</si>
  <si>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</si>
  <si>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</si>
  <si>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</si>
  <si>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</si>
  <si>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</si>
  <si>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</si>
  <si>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</si>
  <si>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</si>
  <si>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</si>
  <si>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</si>
  <si>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</si>
  <si>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</si>
  <si>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</si>
  <si>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</si>
  <si>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</si>
  <si>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</si>
  <si>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</si>
  <si>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</si>
  <si>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</si>
  <si>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</si>
  <si>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</si>
  <si>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</si>
  <si>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</si>
  <si>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</si>
  <si>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</si>
  <si>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</si>
  <si>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</si>
  <si>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</si>
  <si>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</si>
  <si>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</si>
  <si>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</si>
  <si>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</si>
  <si>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</si>
  <si>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</si>
  <si>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</si>
  <si>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</si>
  <si>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</si>
  <si>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</si>
  <si>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</si>
  <si>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</si>
  <si>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</si>
  <si>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</si>
  <si>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</si>
  <si>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</si>
  <si>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</si>
  <si>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</si>
  <si>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</si>
  <si>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</si>
  <si>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</si>
  <si>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</si>
  <si>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</si>
  <si>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</si>
  <si>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</si>
  <si>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</si>
  <si>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</si>
  <si>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</si>
  <si>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</si>
  <si>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</si>
  <si>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</si>
  <si>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</si>
  <si>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</si>
  <si>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</si>
  <si>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</si>
  <si>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</si>
  <si>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</si>
  <si>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</si>
  <si>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</si>
  <si>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</si>
  <si>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</si>
  <si>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</si>
  <si>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</si>
  <si>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</si>
  <si>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</si>
  <si>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</si>
  <si>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</si>
  <si>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</si>
  <si>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</si>
  <si>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</si>
  <si>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</si>
  <si>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</si>
  <si>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</si>
  <si>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</si>
  <si>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</si>
  <si>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</si>
  <si>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</si>
  <si>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</si>
  <si>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</si>
  <si>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</si>
  <si>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</si>
  <si>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</si>
  <si>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</si>
  <si>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</si>
  <si>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</si>
  <si>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</si>
  <si>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</si>
  <si>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</si>
  <si>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</si>
  <si>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</si>
  <si>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</si>
  <si>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</si>
  <si>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</si>
  <si>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</si>
  <si>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</si>
  <si>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</si>
  <si>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</si>
  <si>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</si>
  <si>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</si>
  <si>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</si>
  <si>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</si>
  <si>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</si>
  <si>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</si>
  <si>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</si>
  <si>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</si>
  <si>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</si>
  <si>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</si>
  <si>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</si>
  <si>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</si>
  <si>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</si>
  <si>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</si>
  <si>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</si>
  <si>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</si>
  <si>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</si>
  <si>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</si>
  <si>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</si>
  <si>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</si>
  <si>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</si>
  <si>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</si>
  <si>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</si>
  <si>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</si>
  <si>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</si>
  <si>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</si>
  <si>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</si>
  <si>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</si>
  <si>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</si>
  <si>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</si>
  <si>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</si>
  <si>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</si>
  <si>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</si>
  <si>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</si>
  <si>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</si>
  <si>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</si>
  <si>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</si>
  <si>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</si>
  <si>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</si>
  <si>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</si>
  <si>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</si>
  <si>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</si>
  <si>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</si>
  <si>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</si>
  <si>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</si>
  <si>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</si>
  <si>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</si>
  <si>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</si>
  <si>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</si>
  <si>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</si>
  <si>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</si>
  <si>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</si>
  <si>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</si>
  <si>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</si>
  <si>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</si>
  <si>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</si>
  <si>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</si>
  <si>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</si>
  <si>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</si>
  <si>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</si>
  <si>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</si>
  <si>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</si>
  <si>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</si>
  <si>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</si>
  <si>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</si>
  <si>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</si>
  <si>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</si>
  <si>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</si>
  <si>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</si>
  <si>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</si>
  <si>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</si>
  <si>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</si>
  <si>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</si>
  <si>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</si>
  <si>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</si>
  <si>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</si>
  <si>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</si>
  <si>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</si>
  <si>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</si>
  <si>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</si>
  <si>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</si>
  <si>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</si>
  <si>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</si>
  <si>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</si>
  <si>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</si>
  <si>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</si>
  <si>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</si>
  <si>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</si>
  <si>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</si>
  <si>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</si>
  <si>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</si>
  <si>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</si>
  <si>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</si>
  <si>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</si>
  <si>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</si>
  <si>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</si>
  <si>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</si>
  <si>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</si>
  <si>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</si>
  <si>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</si>
  <si>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</si>
  <si>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</si>
  <si>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</si>
  <si>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</si>
  <si>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</si>
  <si>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</si>
  <si>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</si>
  <si>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</si>
  <si>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</si>
  <si>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</si>
  <si>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</si>
  <si>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</si>
  <si>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</si>
  <si>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</si>
  <si>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</si>
  <si>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</si>
  <si>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</si>
  <si>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</si>
  <si>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</si>
  <si>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</si>
  <si>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</si>
  <si>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</si>
  <si>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</si>
  <si>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</si>
  <si>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</si>
  <si>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</si>
  <si>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</si>
  <si>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</si>
  <si>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</si>
  <si>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</si>
  <si>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</si>
  <si>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</si>
  <si>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</si>
  <si>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</si>
  <si>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</si>
  <si>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</si>
  <si>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</si>
  <si>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</si>
  <si>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</si>
  <si>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</si>
  <si>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</si>
  <si>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</si>
  <si>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</si>
  <si>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</si>
  <si>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</si>
  <si>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</si>
  <si>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</si>
  <si>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</si>
  <si>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</si>
  <si>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</si>
  <si>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</si>
  <si>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</si>
  <si>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</si>
  <si>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</si>
  <si>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</si>
  <si>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</si>
  <si>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</si>
  <si>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</si>
  <si>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</si>
  <si>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</si>
  <si>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</si>
  <si>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</si>
  <si>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</si>
  <si>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</si>
  <si>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</si>
  <si>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</si>
  <si>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</si>
  <si>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</si>
  <si>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</si>
  <si>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</si>
  <si>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</si>
  <si>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</si>
  <si>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</si>
  <si>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</si>
  <si>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</si>
  <si>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</si>
  <si>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</si>
  <si>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</si>
  <si>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</si>
  <si>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</si>
  <si>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</si>
  <si>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</si>
  <si>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</si>
  <si>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</si>
  <si>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</si>
  <si>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</si>
  <si>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</si>
  <si>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</si>
  <si>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</si>
  <si>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</si>
  <si>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</si>
  <si>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</si>
  <si>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</si>
  <si>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</si>
  <si>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</si>
  <si>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</si>
  <si>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</si>
  <si>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</si>
  <si>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</si>
  <si>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</si>
  <si>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</si>
  <si>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</si>
  <si>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</si>
  <si>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</si>
  <si>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</si>
  <si>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</si>
  <si>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</si>
  <si>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</si>
  <si>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</si>
  <si>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</si>
  <si>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</si>
  <si>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</si>
  <si>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</si>
  <si>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</si>
  <si>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</si>
  <si>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</si>
  <si>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</si>
  <si>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</si>
  <si>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</si>
  <si>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</si>
  <si>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</si>
  <si>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</si>
  <si>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</si>
  <si>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</si>
  <si>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</si>
  <si>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</si>
  <si>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</si>
  <si>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</si>
  <si>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</si>
  <si>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</si>
  <si>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</si>
  <si>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</si>
  <si>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</si>
  <si>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</si>
  <si>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</si>
  <si>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</si>
  <si>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</si>
  <si>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</si>
  <si>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</si>
  <si>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</si>
  <si>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</si>
  <si>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</si>
  <si>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</si>
  <si>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</si>
  <si>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</si>
  <si>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</si>
  <si>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</si>
  <si>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</si>
  <si>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</si>
  <si>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</si>
  <si>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</si>
  <si>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</si>
  <si>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</si>
  <si>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</si>
  <si>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</si>
  <si>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</si>
  <si>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</si>
  <si>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</si>
  <si>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</si>
  <si>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</si>
  <si>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</si>
  <si>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</si>
  <si>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</si>
  <si>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</si>
  <si>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</si>
  <si>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</si>
  <si>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</si>
  <si>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</si>
  <si>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</si>
  <si>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</si>
  <si>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</si>
  <si>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</si>
  <si>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</si>
  <si>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</si>
  <si>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</si>
  <si>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</si>
  <si>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</si>
  <si>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</si>
  <si>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</si>
  <si>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</si>
  <si>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</si>
  <si>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</si>
  <si>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</si>
  <si>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</si>
  <si>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</si>
  <si>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</si>
  <si>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</si>
  <si>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</si>
  <si>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</si>
  <si>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</si>
  <si>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</si>
  <si>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</si>
  <si>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</si>
  <si>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</si>
  <si>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</si>
  <si>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</si>
  <si>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</si>
  <si>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</si>
  <si>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</si>
  <si>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</si>
  <si>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</si>
  <si>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</si>
  <si>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</si>
  <si>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</si>
  <si>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</si>
  <si>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</si>
  <si>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</si>
  <si>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</si>
  <si>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</si>
  <si>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</si>
  <si>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</si>
  <si>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</si>
  <si>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</si>
  <si>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</si>
  <si>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</si>
  <si>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</si>
  <si>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</si>
  <si>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</si>
  <si>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</si>
  <si>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</si>
  <si>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</si>
  <si>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</si>
  <si>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</si>
  <si>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</si>
  <si>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</si>
  <si>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</si>
  <si>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</si>
  <si>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</si>
  <si>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</si>
  <si>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</si>
  <si>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</si>
  <si>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</si>
  <si>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</si>
  <si>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</si>
  <si>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</si>
  <si>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</si>
  <si>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</si>
  <si>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</si>
  <si>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</si>
  <si>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</si>
  <si>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</si>
  <si>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</si>
  <si>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</si>
  <si>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</si>
  <si>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</si>
  <si>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</si>
  <si>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</si>
  <si>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</si>
  <si>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</si>
  <si>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</si>
  <si>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</si>
  <si>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</si>
  <si>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</si>
  <si>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</si>
  <si>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</si>
  <si>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</si>
  <si>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</si>
  <si>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</si>
  <si>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</si>
  <si>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</si>
  <si>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</si>
  <si>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</si>
  <si>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</si>
  <si>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</si>
  <si>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</si>
  <si>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</si>
  <si>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</si>
  <si>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</si>
  <si>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</si>
  <si>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</si>
  <si>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</si>
  <si>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</si>
  <si>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</si>
  <si>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</si>
  <si>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</si>
  <si>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</si>
  <si>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</si>
  <si>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</si>
  <si>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</si>
  <si>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</si>
  <si>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</si>
  <si>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</si>
  <si>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</si>
  <si>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</si>
  <si>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</si>
  <si>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</si>
  <si>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</si>
  <si>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</si>
  <si>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</si>
  <si>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</si>
  <si>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</si>
  <si>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</si>
  <si>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</si>
  <si>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</si>
  <si>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</si>
  <si>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</si>
  <si>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</si>
  <si>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</si>
  <si>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</si>
  <si>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</si>
  <si>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</si>
  <si>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</si>
  <si>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</si>
  <si>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</si>
  <si>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</si>
  <si>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</si>
  <si>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</si>
  <si>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</si>
  <si>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</si>
  <si>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</si>
  <si>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</si>
  <si>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</si>
  <si>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</si>
  <si>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</si>
  <si>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</si>
  <si>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</si>
  <si>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</si>
  <si>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</si>
  <si>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</si>
  <si>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</si>
  <si>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</si>
  <si>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</si>
  <si>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</si>
  <si>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</si>
  <si>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</si>
  <si>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</si>
  <si>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</si>
  <si>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</si>
  <si>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</si>
  <si>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</si>
  <si>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</si>
  <si>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</si>
  <si>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</si>
  <si>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</si>
  <si>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</si>
  <si>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</si>
  <si>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</si>
  <si>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</si>
  <si>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</si>
  <si>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</si>
  <si>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</si>
  <si>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</si>
  <si>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</si>
  <si>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</si>
  <si>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</si>
  <si>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</si>
  <si>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</si>
  <si>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</si>
  <si>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</si>
  <si>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</si>
  <si>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</si>
  <si>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</si>
  <si>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</si>
  <si>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</si>
  <si>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</si>
  <si>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</si>
  <si>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</si>
  <si>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</si>
  <si>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</si>
  <si>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</si>
  <si>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</si>
  <si>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</si>
  <si>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</si>
  <si>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</si>
  <si>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</si>
  <si>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</si>
  <si>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</si>
  <si>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</si>
  <si>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</si>
  <si>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</si>
  <si>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</si>
  <si>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</si>
  <si>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</si>
  <si>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</si>
  <si>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</si>
  <si>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</si>
  <si>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</si>
  <si>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</si>
  <si>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</si>
  <si>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</si>
  <si>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</si>
  <si>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</si>
  <si>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</si>
  <si>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</si>
  <si>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</si>
  <si>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</si>
  <si>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</si>
  <si>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</si>
  <si>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</si>
  <si>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</si>
  <si>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</si>
  <si>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</si>
  <si>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</si>
  <si>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</si>
  <si>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</si>
  <si>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</si>
  <si>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</si>
  <si>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</si>
  <si>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</si>
  <si>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</si>
  <si>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</si>
  <si>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</si>
  <si>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</si>
  <si>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</si>
  <si>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</si>
  <si>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</si>
  <si>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</si>
  <si>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</si>
  <si>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</si>
  <si>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</si>
  <si>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</si>
  <si>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</si>
  <si>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</si>
  <si>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</si>
  <si>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</si>
  <si>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</si>
  <si>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</si>
  <si>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</si>
  <si>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</si>
  <si>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</si>
  <si>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</si>
  <si>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</si>
  <si>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</si>
  <si>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</si>
  <si>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</si>
  <si>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</si>
  <si>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</si>
  <si>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</si>
  <si>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</si>
  <si>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</si>
  <si>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</si>
  <si>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</si>
  <si>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</si>
  <si>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</si>
  <si>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</si>
  <si>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</si>
  <si>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</si>
  <si>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</si>
  <si>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</si>
  <si>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</si>
  <si>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</si>
  <si>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</si>
  <si>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</si>
  <si>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</si>
  <si>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</si>
  <si>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</si>
  <si>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</si>
  <si>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</si>
  <si>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</si>
  <si>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</si>
  <si>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</si>
  <si>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</si>
  <si>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</si>
  <si>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</si>
  <si>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</si>
  <si>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</si>
  <si>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</si>
  <si>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</si>
  <si>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</si>
  <si>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</si>
  <si>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</si>
  <si>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</si>
  <si>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</si>
  <si>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</si>
  <si>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</si>
  <si>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</si>
  <si>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</si>
  <si>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</si>
  <si>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</si>
  <si>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</si>
  <si>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</si>
  <si>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</si>
  <si>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</si>
  <si>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</si>
  <si>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</si>
  <si>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</si>
  <si>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</si>
  <si>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</si>
  <si>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</si>
  <si>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</si>
  <si>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</si>
  <si>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</si>
  <si>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</si>
  <si>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</si>
  <si>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</si>
  <si>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</si>
  <si>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</si>
  <si>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</si>
  <si>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</si>
  <si>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</si>
  <si>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</si>
  <si>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</si>
  <si>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</si>
  <si>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</si>
  <si>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</si>
  <si>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</si>
  <si>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</si>
  <si>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</si>
  <si>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</si>
  <si>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</si>
  <si>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</si>
  <si>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</si>
  <si>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</si>
  <si>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</si>
  <si>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</si>
  <si>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</si>
  <si>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</si>
  <si>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</si>
  <si>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</si>
  <si>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</si>
  <si>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</si>
  <si>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</si>
  <si>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</si>
  <si>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</si>
  <si>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</si>
  <si>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</si>
  <si>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</si>
  <si>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</si>
  <si>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</si>
  <si>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</si>
  <si>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</si>
  <si>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</si>
  <si>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</si>
  <si>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</si>
  <si>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</si>
  <si>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</si>
  <si>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</si>
  <si>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</si>
  <si>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</si>
  <si>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</si>
  <si>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</si>
  <si>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</si>
  <si>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</si>
  <si>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</si>
  <si>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</si>
  <si>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</si>
  <si>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</si>
  <si>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</si>
  <si>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</si>
  <si>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</si>
  <si>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</si>
  <si>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</si>
  <si>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</si>
  <si>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</si>
  <si>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</si>
  <si>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</si>
  <si>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</si>
  <si>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</si>
  <si>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</si>
  <si>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</si>
  <si>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</si>
  <si>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</si>
  <si>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</si>
  <si>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</si>
  <si>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</si>
  <si>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</si>
  <si>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</si>
  <si>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</si>
  <si>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</si>
  <si>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</si>
  <si>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</si>
  <si>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</si>
  <si>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</si>
  <si>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</si>
  <si>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</si>
  <si>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</si>
  <si>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</si>
  <si>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</si>
  <si>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</si>
  <si>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</si>
  <si>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</si>
  <si>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</si>
  <si>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</si>
  <si>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</si>
  <si>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</si>
  <si>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</si>
  <si>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</si>
  <si>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</si>
  <si>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</si>
  <si>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</si>
  <si>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</si>
  <si>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</si>
  <si>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</si>
  <si>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</si>
  <si>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</si>
  <si>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</si>
  <si>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</si>
  <si>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</si>
  <si>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</si>
  <si>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</si>
  <si>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</si>
  <si>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</si>
  <si>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</si>
  <si>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</si>
  <si>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</si>
  <si>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</si>
  <si>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</si>
  <si>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</si>
  <si>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</si>
  <si>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</si>
  <si>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</si>
  <si>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</si>
  <si>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</si>
  <si>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</si>
  <si>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</si>
  <si>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</si>
  <si>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</si>
  <si>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</si>
  <si>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</si>
  <si>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</si>
  <si>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</si>
  <si>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</si>
  <si>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</si>
  <si>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</si>
  <si>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</si>
  <si>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</si>
  <si>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</si>
  <si>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</si>
  <si>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</si>
  <si>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</si>
  <si>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</si>
  <si>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</si>
  <si>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</si>
  <si>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</si>
  <si>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</si>
  <si>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</si>
  <si>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</si>
  <si>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</si>
  <si>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</si>
  <si>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</si>
  <si>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</si>
  <si>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</si>
  <si>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</si>
  <si>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</si>
  <si>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</si>
  <si>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</si>
  <si>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</si>
  <si>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</si>
  <si>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</si>
  <si>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</si>
  <si>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</si>
  <si>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</si>
  <si>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</si>
  <si>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</si>
  <si>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</si>
  <si>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</si>
  <si>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</si>
  <si>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</si>
  <si>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</si>
  <si>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</si>
  <si>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</si>
  <si>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</si>
  <si>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</si>
  <si>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</si>
  <si>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</si>
  <si>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</si>
  <si>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</si>
  <si>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</si>
  <si>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</si>
  <si>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</si>
  <si>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</si>
  <si>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</si>
  <si>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</si>
  <si>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</si>
  <si>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</si>
  <si>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</si>
  <si>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</si>
  <si>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</si>
  <si>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</si>
  <si>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</si>
  <si>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</si>
  <si>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</si>
  <si>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</si>
  <si>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</si>
  <si>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</si>
  <si>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</si>
  <si>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</si>
  <si>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</si>
  <si>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</si>
  <si>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</si>
  <si>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</si>
  <si>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</si>
  <si>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</si>
  <si>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</si>
  <si>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</si>
  <si>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</si>
  <si>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</si>
  <si>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</si>
  <si>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</si>
  <si>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</si>
  <si>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</si>
  <si>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</si>
  <si>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</si>
  <si>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</si>
  <si>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</si>
  <si>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</si>
  <si>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</si>
  <si>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</si>
  <si>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</si>
  <si>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</si>
  <si>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</si>
  <si>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</si>
  <si>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</si>
  <si>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</si>
  <si>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</si>
  <si>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</si>
  <si>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</si>
  <si>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</si>
  <si>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</si>
  <si>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</si>
  <si>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</si>
  <si>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</si>
  <si>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</si>
  <si>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</si>
  <si>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</si>
  <si>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</si>
  <si>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</si>
  <si>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</si>
  <si>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</si>
  <si>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</si>
  <si>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</si>
  <si>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</si>
  <si>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</si>
  <si>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</si>
  <si>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</si>
  <si>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</si>
  <si>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</si>
  <si>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</si>
  <si>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</si>
  <si>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</si>
  <si>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</si>
  <si>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</si>
  <si>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</si>
  <si>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</si>
  <si>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</si>
  <si>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</si>
  <si>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</si>
  <si>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</si>
  <si>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</si>
  <si>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</si>
  <si>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</si>
  <si>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</si>
  <si>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</si>
  <si>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</si>
  <si>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</si>
  <si>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</si>
  <si>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</si>
  <si>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</si>
  <si>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</si>
  <si>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</si>
  <si>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</si>
  <si>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</si>
  <si>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</si>
  <si>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</si>
  <si>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</si>
  <si>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</si>
  <si>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</si>
  <si>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</si>
  <si>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</si>
  <si>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</si>
  <si>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</si>
  <si>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</si>
  <si>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</si>
  <si>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</si>
  <si>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</si>
  <si>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</si>
  <si>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</si>
  <si>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</si>
  <si>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</si>
  <si>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</si>
  <si>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</si>
  <si>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</si>
  <si>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</si>
  <si>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</si>
  <si>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</si>
  <si>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</si>
  <si>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</si>
  <si>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</si>
  <si>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</si>
  <si>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</si>
  <si>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</si>
  <si>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</si>
  <si>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</si>
  <si>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</si>
  <si>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</si>
  <si>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</si>
  <si>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</si>
  <si>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</si>
  <si>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</si>
  <si>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</si>
  <si>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</si>
  <si>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</si>
  <si>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</si>
  <si>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</si>
  <si>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</si>
  <si>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</si>
  <si>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</si>
  <si>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</si>
  <si>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</si>
  <si>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</si>
  <si>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</si>
  <si>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</si>
  <si>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</si>
  <si>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</si>
  <si>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</si>
  <si>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</si>
  <si>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</si>
  <si>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</si>
  <si>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</si>
  <si>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</si>
  <si>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</si>
  <si>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</si>
  <si>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</si>
  <si>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</si>
  <si>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</si>
  <si>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</si>
  <si>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</si>
  <si>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</si>
  <si>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</si>
  <si>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</si>
  <si>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</si>
  <si>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</si>
  <si>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</si>
  <si>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</si>
  <si>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</si>
  <si>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</si>
  <si>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</si>
  <si>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</si>
  <si>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</si>
  <si>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</si>
  <si>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</si>
  <si>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</si>
  <si>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</si>
  <si>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</si>
  <si>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</si>
  <si>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</si>
  <si>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</si>
  <si>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</si>
  <si>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</si>
  <si>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</si>
  <si>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</si>
  <si>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</si>
  <si>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</si>
  <si>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</si>
  <si>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</si>
  <si>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</si>
  <si>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</si>
  <si>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</si>
  <si>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</si>
  <si>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</si>
  <si>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</si>
  <si>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</si>
  <si>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</si>
  <si>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</si>
  <si>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</si>
  <si>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</si>
  <si>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</si>
  <si>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</si>
  <si>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</si>
  <si>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</si>
  <si>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</si>
  <si>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</si>
  <si>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</si>
  <si>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</si>
  <si>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</si>
  <si>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</si>
  <si>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</si>
  <si>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</si>
  <si>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</si>
  <si>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</si>
  <si>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</si>
  <si>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</si>
  <si>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</si>
  <si>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</si>
  <si>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</si>
  <si>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</si>
  <si>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</si>
  <si>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</si>
  <si>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</si>
  <si>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</si>
  <si>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</si>
  <si>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</si>
  <si>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</si>
  <si>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</si>
  <si>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</si>
  <si>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</si>
  <si>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</si>
  <si>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</si>
  <si>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</si>
  <si>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</si>
  <si>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</si>
  <si>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</si>
  <si>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</si>
  <si>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</si>
  <si>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</si>
  <si>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</si>
  <si>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</si>
  <si>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</si>
  <si>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</si>
  <si>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</si>
  <si>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</si>
  <si>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</si>
  <si>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</si>
  <si>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</si>
  <si>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</si>
  <si>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</si>
  <si>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</si>
  <si>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</si>
  <si>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</si>
  <si>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</si>
  <si>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</si>
  <si>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</si>
  <si>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</si>
  <si>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</si>
  <si>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</si>
  <si>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</si>
  <si>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</si>
  <si>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</si>
  <si>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</si>
  <si>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</si>
  <si>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</si>
  <si>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</si>
  <si>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</si>
  <si>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</si>
  <si>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</si>
  <si>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</si>
  <si>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</si>
  <si>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</si>
  <si>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</si>
  <si>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</si>
  <si>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</si>
  <si>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</si>
  <si>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</si>
  <si>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</si>
  <si>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</si>
  <si>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</si>
  <si>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</si>
  <si>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</si>
  <si>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</si>
  <si>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</si>
  <si>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</si>
  <si>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</si>
  <si>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</si>
  <si>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</si>
  <si>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</si>
  <si>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</si>
  <si>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</si>
  <si>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</si>
  <si>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</si>
  <si>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</si>
  <si>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</si>
  <si>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</si>
  <si>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</si>
  <si>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</si>
  <si>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</si>
  <si>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</si>
  <si>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</si>
  <si>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</si>
  <si>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</si>
  <si>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</si>
  <si>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</si>
  <si>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</si>
  <si>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</si>
  <si>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</si>
  <si>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</si>
  <si>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</si>
  <si>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</si>
  <si>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</si>
  <si>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</si>
  <si>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</si>
  <si>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</si>
  <si>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</si>
  <si>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</si>
  <si>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</si>
  <si>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</si>
  <si>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</si>
  <si>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</si>
  <si>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</si>
  <si>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</si>
  <si>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</si>
  <si>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</si>
  <si>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</si>
  <si>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</si>
  <si>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</si>
  <si>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</si>
  <si>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</si>
  <si>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</si>
  <si>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</si>
  <si>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</si>
  <si>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</si>
  <si>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</si>
  <si>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</si>
  <si>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</si>
  <si>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</si>
  <si>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</si>
  <si>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</si>
  <si>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</si>
  <si>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</si>
  <si>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</si>
  <si>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</si>
  <si>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</si>
  <si>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</si>
  <si>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</si>
  <si>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</si>
  <si>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</si>
  <si>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</si>
  <si>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</si>
  <si>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</si>
  <si>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</si>
  <si>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</si>
  <si>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</si>
  <si>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</si>
  <si>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</si>
  <si>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</si>
  <si>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</si>
  <si>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</si>
  <si>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</si>
  <si>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</si>
  <si>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</si>
  <si>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</si>
  <si>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</si>
  <si>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</si>
  <si>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</si>
  <si>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</si>
  <si>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</si>
  <si>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</si>
  <si>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</si>
  <si>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</si>
  <si>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</si>
  <si>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</si>
  <si>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</si>
  <si>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</si>
  <si>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</si>
  <si>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</si>
  <si>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</si>
  <si>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</si>
  <si>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</si>
  <si>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</si>
  <si>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</si>
  <si>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</si>
  <si>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</si>
  <si>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</si>
  <si>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</si>
  <si>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</si>
  <si>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</si>
  <si>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</si>
  <si>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</si>
  <si>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</si>
  <si>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</si>
  <si>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</si>
  <si>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</si>
  <si>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</si>
  <si>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</si>
  <si>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</si>
  <si>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</si>
  <si>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</si>
  <si>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</si>
  <si>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</si>
  <si>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</si>
  <si>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</si>
  <si>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</si>
  <si>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</si>
  <si>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</si>
  <si>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</si>
  <si>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</si>
  <si>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</si>
  <si>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</si>
  <si>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</si>
  <si>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</si>
  <si>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</si>
  <si>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</si>
  <si>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</si>
  <si>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</si>
  <si>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</si>
  <si>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</si>
  <si>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</si>
  <si>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</si>
  <si>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</si>
  <si>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</si>
  <si>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</si>
  <si>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</si>
  <si>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</si>
  <si>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</si>
  <si>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</si>
  <si>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</si>
  <si>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</si>
  <si>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</si>
  <si>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</si>
  <si>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</si>
  <si>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</si>
  <si>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</si>
  <si>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</si>
  <si>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</si>
  <si>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</si>
  <si>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</si>
  <si>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</si>
  <si>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</si>
  <si>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</si>
  <si>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</si>
  <si>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</si>
  <si>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</si>
  <si>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</si>
  <si>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</si>
  <si>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</si>
  <si>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</si>
  <si>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</si>
  <si>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</si>
  <si>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</si>
  <si>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</si>
  <si>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</si>
  <si>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</si>
  <si>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</si>
  <si>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</si>
  <si>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</si>
  <si>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</si>
  <si>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</si>
  <si>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</si>
  <si>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</si>
  <si>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</si>
  <si>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</si>
  <si>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</si>
  <si>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</si>
  <si>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</si>
  <si>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</si>
  <si>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</si>
  <si>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</si>
  <si>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</si>
  <si>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</si>
  <si>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</si>
  <si>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</si>
  <si>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</si>
  <si>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</si>
  <si>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</si>
  <si>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</si>
  <si>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</si>
  <si>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</si>
  <si>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</si>
  <si>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</si>
  <si>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</si>
  <si>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</si>
  <si>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</si>
  <si>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</si>
  <si>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</si>
  <si>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</si>
  <si>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</si>
  <si>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</si>
  <si>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</si>
  <si>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</si>
  <si>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</si>
  <si>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</si>
  <si>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</si>
  <si>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</si>
  <si>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</si>
  <si>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</si>
  <si>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</si>
  <si>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</si>
  <si>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</si>
  <si>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</si>
  <si>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</si>
  <si>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</si>
  <si>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</si>
  <si>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</si>
  <si>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</si>
  <si>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</si>
  <si>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</si>
  <si>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</si>
  <si>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</si>
  <si>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</si>
  <si>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</si>
  <si>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</si>
  <si>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</si>
  <si>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</si>
  <si>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</si>
  <si>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</si>
  <si>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</si>
  <si>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</si>
  <si>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</si>
  <si>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</si>
  <si>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</si>
  <si>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</si>
  <si>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</si>
  <si>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</si>
  <si>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</si>
  <si>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</si>
  <si>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</si>
  <si>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</si>
  <si>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</si>
  <si>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</si>
  <si>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</si>
  <si>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</si>
  <si>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</si>
  <si>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</si>
  <si>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</si>
  <si>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</si>
  <si>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</si>
  <si>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</si>
  <si>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</si>
  <si>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</si>
  <si>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</si>
  <si>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</si>
  <si>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</si>
  <si>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</si>
  <si>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</si>
  <si>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</si>
  <si>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</si>
  <si>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</si>
  <si>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</si>
  <si>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</si>
  <si>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</si>
  <si>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</si>
  <si>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</si>
  <si>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</si>
  <si>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</si>
  <si>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</si>
  <si>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</si>
  <si>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</si>
  <si>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</si>
  <si>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</si>
  <si>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</si>
  <si>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</si>
  <si>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</si>
  <si>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</si>
  <si>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</si>
  <si>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</si>
  <si>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</si>
  <si>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</si>
  <si>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</si>
  <si>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</si>
  <si>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</si>
  <si>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</si>
  <si>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</si>
  <si>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</si>
  <si>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</si>
  <si>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</si>
  <si>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</si>
  <si>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</si>
  <si>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</si>
  <si>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</si>
  <si>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</si>
  <si>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</si>
  <si>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</si>
  <si>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</si>
  <si>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</si>
  <si>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</si>
  <si>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</si>
  <si>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</si>
  <si>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</si>
  <si>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</si>
  <si>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</si>
  <si>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</si>
  <si>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</si>
  <si>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</si>
  <si>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</si>
  <si>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</si>
  <si>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</si>
  <si>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</si>
  <si>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</si>
  <si>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</si>
  <si>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</si>
  <si>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</si>
  <si>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</si>
  <si>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</si>
  <si>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</si>
  <si>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</si>
  <si>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</si>
  <si>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</si>
  <si>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</si>
  <si>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</si>
  <si>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</si>
  <si>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</si>
  <si>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</si>
  <si>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</si>
  <si>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</si>
  <si>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</si>
  <si>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</si>
  <si>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</si>
  <si>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</si>
  <si>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</si>
  <si>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</si>
  <si>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</si>
  <si>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</si>
  <si>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</si>
  <si>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</si>
  <si>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</si>
  <si>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</si>
  <si>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</si>
  <si>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</si>
  <si>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</si>
  <si>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</si>
  <si>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</si>
  <si>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</si>
  <si>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</si>
  <si>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</si>
  <si>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</si>
  <si>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</si>
  <si>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</si>
  <si>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</si>
  <si>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</si>
  <si>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</si>
  <si>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</si>
  <si>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</si>
  <si>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</si>
  <si>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</si>
  <si>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</si>
  <si>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</si>
  <si>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</si>
  <si>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</si>
  <si>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</si>
  <si>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</si>
  <si>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</si>
  <si>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</si>
  <si>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</si>
  <si>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</si>
  <si>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</si>
  <si>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</si>
  <si>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</si>
  <si>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</si>
  <si>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</si>
  <si>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</si>
  <si>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</si>
  <si>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</si>
  <si>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</si>
  <si>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</si>
  <si>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</si>
  <si>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</si>
  <si>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</si>
  <si>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</si>
  <si>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</si>
  <si>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</si>
  <si>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</si>
  <si>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</si>
  <si>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</si>
  <si>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</si>
  <si>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</si>
  <si>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</si>
  <si>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</si>
  <si>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</si>
  <si>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</si>
  <si>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</si>
  <si>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</si>
  <si>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</si>
  <si>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</si>
  <si>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</si>
  <si>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</si>
  <si>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</si>
  <si>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</si>
  <si>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</si>
  <si>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</si>
  <si>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</si>
  <si>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</si>
  <si>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</si>
  <si>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</si>
  <si>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</si>
  <si>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</si>
  <si>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</si>
  <si>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</si>
  <si>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</si>
  <si>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</si>
  <si>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</si>
  <si>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</si>
  <si>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</si>
  <si>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</si>
  <si>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</si>
  <si>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</si>
  <si>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</si>
  <si>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</si>
  <si>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</si>
  <si>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</si>
  <si>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</si>
  <si>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</si>
  <si>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</si>
  <si>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</si>
  <si>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</si>
  <si>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</si>
  <si>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</si>
  <si>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</si>
  <si>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</si>
  <si>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</si>
  <si>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</si>
  <si>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</si>
  <si>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</si>
  <si>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</si>
  <si>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</si>
  <si>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</si>
  <si>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</si>
  <si>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</si>
  <si>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</si>
  <si>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</si>
  <si>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</si>
  <si>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</si>
  <si>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</si>
  <si>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</si>
  <si>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</si>
  <si>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</si>
  <si>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</si>
  <si>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</si>
  <si>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</si>
  <si>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</si>
  <si>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</si>
  <si>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</si>
  <si>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</si>
  <si>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</si>
  <si>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</si>
  <si>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</si>
  <si>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</si>
  <si>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</si>
  <si>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</si>
  <si>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</si>
  <si>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</si>
  <si>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</si>
  <si>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</si>
  <si>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</si>
  <si>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</si>
  <si>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</si>
  <si>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</si>
  <si>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</si>
  <si>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</si>
  <si>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</si>
  <si>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</si>
  <si>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</si>
  <si>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</si>
  <si>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</si>
  <si>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</si>
  <si>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</si>
  <si>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</si>
  <si>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</si>
  <si>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</si>
  <si>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</si>
  <si>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</si>
  <si>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</si>
  <si>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</si>
  <si>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</si>
  <si>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</si>
  <si>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</si>
  <si>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</si>
  <si>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</si>
  <si>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</si>
  <si>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</si>
  <si>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</si>
  <si>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</si>
  <si>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</si>
  <si>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</si>
  <si>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</si>
  <si>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</si>
  <si>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</si>
  <si>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</si>
  <si>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</si>
  <si>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</si>
  <si>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</si>
  <si>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</si>
  <si>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</si>
  <si>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</si>
  <si>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</si>
  <si>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</si>
  <si>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</si>
  <si>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</si>
  <si>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</si>
  <si>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</si>
  <si>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</si>
  <si>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</si>
  <si>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</si>
  <si>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</si>
  <si>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</si>
  <si>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</si>
  <si>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</si>
  <si>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</si>
  <si>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</si>
  <si>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</si>
  <si>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</si>
  <si>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</si>
  <si>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</si>
  <si>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</si>
  <si>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</si>
  <si>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</si>
  <si>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</si>
  <si>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</si>
  <si>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</si>
  <si>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</si>
  <si>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</si>
  <si>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</si>
  <si>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</si>
  <si>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</si>
  <si>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</si>
  <si>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</si>
  <si>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</si>
  <si>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</si>
  <si>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</si>
  <si>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</si>
  <si>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</si>
  <si>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</si>
  <si>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</si>
  <si>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</si>
  <si>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</si>
  <si>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</si>
  <si>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</si>
  <si>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</si>
  <si>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</si>
  <si>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</si>
  <si>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</si>
  <si>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</si>
  <si>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</si>
  <si>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</si>
  <si>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</si>
  <si>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</si>
  <si>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</si>
  <si>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</si>
  <si>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</si>
  <si>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</si>
  <si>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</si>
  <si>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</si>
  <si>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</si>
  <si>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</si>
  <si>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</si>
  <si>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</si>
  <si>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</si>
  <si>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</si>
  <si>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</si>
  <si>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</si>
  <si>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</si>
  <si>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</si>
  <si>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</si>
  <si>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</si>
  <si>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</si>
  <si>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</si>
  <si>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</si>
  <si>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</si>
  <si>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</si>
  <si>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</si>
  <si>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</si>
  <si>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</si>
  <si>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</si>
  <si>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</si>
  <si>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</si>
  <si>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</si>
  <si>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</si>
  <si>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</si>
  <si>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</si>
  <si>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</si>
  <si>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</si>
  <si>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</si>
  <si>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</si>
  <si>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</si>
  <si>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</si>
  <si>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</si>
  <si>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</si>
  <si>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</si>
  <si>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</si>
  <si>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</si>
  <si>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</si>
  <si>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</si>
  <si>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</si>
  <si>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</si>
  <si>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</si>
  <si>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</si>
  <si>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</si>
  <si>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</si>
  <si>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</si>
  <si>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</si>
  <si>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</si>
  <si>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</si>
  <si>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</si>
  <si>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</si>
  <si>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</si>
  <si>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</si>
  <si>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</si>
  <si>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</si>
  <si>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</si>
  <si>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</si>
  <si>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</si>
  <si>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</si>
  <si>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</si>
  <si>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</si>
  <si>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</si>
  <si>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</si>
  <si>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</si>
  <si>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</si>
  <si>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</si>
  <si>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</si>
  <si>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</si>
  <si>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</si>
  <si>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</si>
  <si>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</si>
  <si>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</si>
  <si>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</si>
  <si>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</si>
  <si>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</si>
  <si>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</si>
  <si>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</si>
  <si>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</si>
  <si>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</si>
  <si>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</si>
  <si>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</si>
  <si>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</si>
  <si>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</si>
  <si>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</si>
  <si>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</si>
  <si>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</si>
  <si>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</si>
  <si>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</si>
  <si>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</si>
  <si>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</si>
  <si>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</si>
  <si>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</si>
  <si>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</si>
  <si>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</si>
  <si>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</si>
  <si>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</si>
  <si>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</si>
  <si>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</si>
  <si>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</si>
  <si>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</si>
  <si>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</si>
  <si>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</si>
  <si>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</si>
  <si>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</si>
  <si>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</si>
  <si>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</si>
  <si>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</si>
  <si>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</si>
  <si>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</si>
  <si>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</si>
  <si>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</si>
  <si>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</si>
  <si>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</si>
  <si>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</si>
  <si>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</si>
  <si>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</si>
  <si>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</si>
  <si>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</si>
  <si>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</si>
  <si>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</si>
  <si>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</si>
  <si>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</si>
  <si>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</si>
  <si>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</si>
  <si>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</si>
  <si>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</si>
  <si>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</si>
  <si>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</si>
  <si>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</si>
  <si>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</si>
  <si>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</si>
  <si>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</si>
  <si>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</si>
  <si>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</si>
  <si>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</si>
  <si>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</si>
  <si>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</si>
  <si>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</si>
  <si>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</si>
  <si>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</si>
  <si>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</si>
  <si>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</si>
  <si>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</si>
  <si>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</si>
  <si>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</si>
  <si>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</si>
  <si>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</si>
  <si>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</si>
  <si>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</si>
  <si>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</si>
  <si>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</si>
  <si>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</si>
  <si>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</si>
  <si>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</si>
  <si>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</si>
  <si>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</si>
  <si>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</si>
  <si>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</si>
  <si>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</si>
  <si>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</si>
  <si>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</si>
  <si>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</si>
  <si>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</si>
  <si>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</si>
  <si>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</si>
  <si>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</si>
  <si>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</si>
  <si>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</si>
  <si>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</si>
  <si>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</si>
  <si>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</si>
  <si>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</si>
  <si>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</si>
  <si>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</si>
  <si>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</si>
  <si>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</si>
  <si>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</si>
  <si>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</si>
  <si>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</si>
  <si>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</si>
  <si>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</si>
  <si>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</si>
  <si>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</si>
  <si>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</si>
  <si>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</si>
  <si>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</si>
  <si>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</si>
  <si>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</si>
  <si>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</si>
  <si>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</si>
  <si>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</si>
  <si>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</si>
  <si>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</si>
  <si>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</si>
  <si>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</si>
  <si>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</si>
  <si>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</si>
  <si>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</si>
  <si>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</si>
  <si>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</si>
  <si>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</si>
  <si>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</si>
  <si>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</si>
  <si>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</si>
  <si>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</si>
  <si>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</si>
  <si>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</si>
  <si>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</si>
  <si>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</si>
  <si>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</si>
  <si>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</si>
  <si>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</si>
  <si>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</si>
  <si>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</si>
  <si>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</si>
  <si>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</si>
  <si>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</si>
  <si>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</si>
  <si>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</si>
  <si>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</si>
  <si>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</si>
  <si>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</si>
  <si>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</si>
  <si>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</si>
  <si>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</si>
  <si>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</si>
  <si>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</si>
  <si>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</si>
  <si>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</si>
  <si>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</si>
  <si>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</si>
  <si>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</si>
  <si>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</si>
  <si>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</si>
  <si>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</si>
  <si>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</si>
  <si>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</si>
  <si>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</si>
  <si>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</si>
  <si>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</si>
  <si>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</si>
  <si>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</si>
  <si>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</si>
  <si>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</si>
  <si>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</si>
  <si>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</si>
  <si>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</si>
  <si>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</si>
  <si>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</si>
  <si>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</si>
  <si>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</si>
  <si>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</si>
  <si>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</si>
  <si>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</si>
  <si>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</si>
  <si>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</si>
  <si>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</si>
  <si>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</si>
  <si>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</si>
  <si>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</si>
  <si>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</si>
  <si>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</si>
  <si>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</si>
  <si>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</si>
  <si>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</si>
  <si>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</si>
  <si>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</si>
  <si>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</si>
  <si>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</si>
  <si>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</si>
  <si>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</si>
  <si>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</si>
  <si>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</si>
  <si>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</si>
  <si>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</si>
  <si>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</si>
  <si>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</si>
  <si>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</si>
  <si>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</si>
  <si>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</si>
  <si>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</si>
  <si>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</si>
  <si>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</si>
  <si>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</si>
  <si>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</si>
  <si>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</si>
  <si>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</si>
  <si>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</si>
  <si>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</si>
  <si>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</si>
  <si>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</si>
  <si>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</si>
  <si>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</si>
  <si>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</si>
  <si>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</si>
  <si>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</si>
  <si>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</si>
  <si>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</si>
  <si>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</si>
  <si>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</si>
  <si>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</si>
  <si>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</si>
  <si>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</si>
  <si>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</si>
  <si>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</si>
  <si>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</si>
  <si>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</si>
  <si>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</si>
  <si>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</si>
  <si>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</si>
  <si>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</si>
  <si>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</si>
  <si>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</si>
  <si>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</si>
  <si>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</si>
  <si>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</si>
  <si>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</si>
  <si>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</si>
  <si>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</si>
  <si>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</si>
  <si>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</si>
  <si>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</si>
  <si>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</si>
  <si>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</si>
  <si>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</si>
  <si>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</si>
  <si>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</si>
  <si>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</si>
  <si>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</si>
  <si>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</si>
  <si>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</si>
  <si>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</si>
  <si>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</si>
  <si>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</si>
  <si>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</si>
  <si>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</si>
  <si>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</si>
  <si>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</si>
  <si>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</si>
  <si>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</si>
  <si>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</si>
  <si>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</si>
  <si>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</si>
  <si>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</si>
  <si>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</si>
  <si>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</si>
  <si>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</si>
  <si>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</si>
  <si>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</si>
  <si>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</si>
  <si>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</si>
  <si>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</si>
  <si>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</si>
  <si>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</si>
  <si>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</si>
  <si>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</si>
  <si>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</si>
  <si>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</si>
  <si>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</si>
  <si>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</si>
  <si>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</si>
  <si>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</si>
  <si>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</si>
  <si>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</si>
  <si>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</si>
  <si>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</si>
  <si>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</si>
  <si>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</si>
  <si>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</si>
  <si>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</si>
  <si>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</si>
  <si>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</si>
  <si>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</si>
  <si>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</si>
  <si>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</si>
  <si>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</si>
  <si>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</si>
  <si>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</si>
  <si>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</si>
  <si>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</si>
  <si>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</si>
  <si>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</si>
  <si>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</si>
  <si>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</si>
  <si>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</si>
  <si>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</si>
  <si>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</si>
  <si>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</si>
  <si>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</si>
  <si>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</si>
  <si>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</si>
  <si>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</si>
  <si>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</si>
  <si>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</si>
  <si>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</si>
  <si>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</si>
  <si>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</si>
  <si>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</si>
  <si>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</si>
  <si>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</si>
  <si>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</si>
  <si>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</si>
  <si>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</si>
  <si>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</si>
  <si>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</si>
  <si>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</si>
  <si>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</si>
  <si>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</si>
  <si>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</si>
  <si>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</si>
  <si>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</si>
  <si>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</si>
  <si>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</si>
  <si>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</si>
  <si>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</si>
  <si>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</si>
  <si>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</si>
  <si>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</si>
  <si>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</si>
  <si>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</si>
  <si>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</si>
  <si>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</si>
  <si>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</si>
  <si>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</si>
  <si>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</si>
  <si>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</si>
  <si>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</si>
  <si>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</si>
  <si>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</si>
  <si>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</si>
  <si>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</si>
  <si>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</si>
  <si>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</si>
  <si>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</si>
  <si>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</si>
  <si>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</si>
  <si>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</si>
  <si>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</si>
  <si>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</si>
  <si>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</si>
  <si>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</si>
  <si>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</si>
  <si>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</si>
  <si>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</si>
  <si>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</si>
  <si>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</si>
  <si>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</si>
  <si>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</si>
  <si>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</si>
  <si>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</si>
  <si>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</si>
  <si>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</si>
  <si>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</si>
  <si>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</si>
  <si>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</si>
  <si>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</si>
  <si>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</si>
  <si>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</si>
  <si>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</si>
  <si>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</si>
  <si>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</si>
  <si>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</si>
  <si>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</si>
  <si>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</si>
  <si>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</si>
  <si>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</si>
  <si>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</si>
  <si>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</si>
  <si>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</si>
  <si>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</si>
  <si>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</si>
  <si>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</si>
  <si>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</si>
  <si>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</si>
  <si>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</si>
  <si>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</si>
  <si>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</si>
  <si>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</si>
  <si>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</si>
  <si>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</si>
  <si>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</si>
  <si>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</si>
  <si>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</si>
  <si>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</si>
  <si>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</si>
  <si>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</si>
  <si>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</si>
  <si>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</si>
  <si>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</si>
  <si>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</si>
  <si>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</si>
  <si>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</si>
  <si>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</si>
  <si>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</si>
  <si>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</si>
  <si>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</si>
  <si>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</si>
  <si>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</si>
  <si>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</si>
  <si>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</si>
  <si>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</si>
  <si>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</si>
  <si>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</si>
  <si>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</si>
  <si>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</si>
  <si>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</si>
  <si>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</si>
  <si>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</si>
  <si>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</si>
  <si>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</si>
  <si>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</si>
  <si>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</si>
  <si>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</si>
  <si>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</si>
  <si>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</si>
  <si>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</si>
  <si>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</si>
  <si>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</si>
  <si>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</si>
  <si>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</si>
  <si>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</si>
  <si>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</si>
  <si>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</si>
  <si>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</si>
  <si>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</si>
  <si>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</si>
  <si>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</si>
  <si>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</si>
  <si>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</si>
  <si>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</si>
  <si>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</si>
  <si>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</si>
  <si>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</si>
  <si>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</si>
  <si>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</si>
  <si>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</si>
  <si>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</si>
  <si>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</si>
  <si>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</si>
  <si>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</si>
  <si>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</si>
  <si>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</si>
  <si>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</si>
  <si>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</si>
  <si>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</si>
  <si>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</si>
  <si>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</si>
  <si>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</si>
  <si>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</si>
  <si>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</si>
  <si>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</si>
  <si>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</si>
  <si>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</si>
  <si>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</si>
  <si>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</si>
  <si>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</si>
  <si>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</si>
  <si>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</si>
  <si>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</si>
  <si>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</si>
  <si>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</si>
  <si>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</si>
  <si>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</si>
  <si>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</si>
  <si>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</si>
  <si>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</si>
  <si>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</si>
  <si>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</si>
  <si>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</si>
  <si>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</si>
  <si>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</si>
  <si>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</si>
  <si>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</si>
  <si>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</si>
  <si>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</si>
  <si>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</si>
  <si>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</si>
  <si>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</si>
  <si>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</si>
  <si>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</si>
  <si>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</si>
  <si>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</si>
  <si>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</si>
  <si>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</si>
  <si>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</si>
  <si>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</si>
  <si>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</si>
  <si>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</si>
  <si>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</si>
  <si>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</si>
  <si>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</si>
  <si>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</si>
  <si>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</si>
  <si>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</si>
  <si>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</si>
  <si>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</si>
  <si>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</si>
  <si>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</si>
  <si>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</si>
  <si>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</si>
  <si>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</si>
  <si>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</si>
  <si>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</si>
  <si>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</si>
  <si>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</si>
  <si>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</si>
  <si>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</si>
  <si>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</si>
  <si>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</si>
  <si>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</si>
  <si>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</si>
  <si>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</si>
  <si>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</si>
  <si>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</si>
  <si>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</si>
  <si>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</si>
  <si>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</si>
  <si>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</si>
  <si>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</si>
  <si>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</si>
  <si>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</si>
  <si>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</si>
  <si>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</si>
  <si>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</si>
  <si>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</si>
  <si>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</si>
  <si>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</si>
  <si>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</si>
  <si>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</si>
  <si>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</si>
  <si>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</si>
  <si>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</si>
  <si>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</si>
  <si>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</si>
  <si>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</si>
  <si>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</si>
  <si>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</si>
  <si>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</si>
  <si>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</si>
  <si>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</si>
  <si>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</si>
  <si>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</si>
  <si>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</si>
  <si>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</si>
  <si>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</si>
  <si>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</si>
  <si>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</si>
  <si>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</si>
  <si>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</si>
  <si>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</si>
  <si>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</si>
  <si>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</si>
  <si>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</si>
  <si>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</si>
  <si>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</si>
  <si>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</si>
  <si>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</si>
  <si>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</si>
  <si>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</si>
  <si>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</si>
  <si>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</si>
  <si>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</si>
  <si>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</si>
  <si>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</si>
  <si>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</si>
  <si>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</si>
  <si>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</si>
  <si>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</si>
  <si>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</si>
  <si>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</si>
  <si>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</si>
  <si>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</si>
  <si>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</si>
  <si>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</si>
  <si>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</si>
  <si>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</si>
  <si>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</si>
  <si>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</si>
  <si>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</si>
  <si>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</si>
  <si>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</si>
  <si>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</si>
  <si>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</si>
  <si>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</si>
  <si>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</si>
  <si>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</si>
  <si>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</si>
  <si>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</si>
  <si>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</si>
  <si>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</si>
  <si>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</si>
  <si>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</si>
  <si>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</si>
  <si>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</si>
  <si>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</si>
  <si>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</si>
  <si>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</si>
  <si>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</si>
  <si>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</si>
  <si>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</si>
  <si>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</si>
  <si>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</si>
  <si>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</si>
  <si>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</si>
  <si>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</si>
  <si>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</si>
  <si>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</si>
  <si>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</si>
  <si>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</si>
  <si>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</si>
  <si>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</si>
  <si>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</si>
  <si>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</si>
  <si>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</si>
  <si>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</si>
  <si>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</si>
  <si>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</si>
  <si>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</si>
  <si>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</si>
  <si>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</si>
  <si>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</si>
  <si>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</si>
  <si>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</si>
  <si>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</si>
  <si>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</si>
  <si>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</si>
  <si>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</si>
  <si>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</si>
  <si>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</si>
  <si>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</si>
  <si>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</si>
  <si>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</si>
  <si>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</si>
  <si>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</si>
  <si>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</si>
  <si>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</si>
  <si>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</si>
  <si>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</si>
  <si>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</si>
  <si>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</si>
  <si>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</si>
  <si>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</si>
  <si>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</si>
  <si>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</si>
  <si>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</si>
  <si>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</si>
  <si>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</si>
  <si>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</si>
  <si>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</si>
  <si>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</si>
  <si>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</si>
  <si>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</si>
  <si>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</si>
  <si>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</si>
  <si>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</si>
  <si>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</si>
  <si>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</si>
  <si>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</si>
  <si>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</si>
  <si>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</si>
  <si>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</si>
  <si>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</si>
  <si>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</si>
  <si>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</si>
  <si>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</si>
  <si>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</si>
  <si>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</si>
  <si>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</si>
  <si>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</si>
  <si>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</si>
  <si>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</si>
  <si>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</si>
  <si>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</si>
  <si>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</si>
  <si>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</si>
  <si>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</si>
  <si>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</si>
  <si>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</si>
  <si>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</si>
  <si>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</si>
  <si>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</si>
  <si>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</si>
  <si>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</si>
  <si>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</si>
  <si>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</si>
  <si>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</si>
  <si>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</si>
  <si>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</si>
  <si>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</si>
  <si>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</si>
  <si>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</si>
  <si>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</si>
  <si>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</si>
  <si>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</si>
  <si>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</si>
  <si>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</si>
  <si>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</si>
  <si>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</si>
  <si>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</si>
  <si>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</si>
  <si>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</si>
  <si>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</si>
  <si>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</si>
  <si>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</si>
  <si>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</si>
  <si>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</si>
  <si>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</si>
  <si>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</si>
  <si>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</si>
  <si>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</si>
  <si>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</si>
  <si>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</si>
  <si>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</si>
  <si>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</si>
  <si>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</si>
  <si>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</si>
  <si>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</si>
  <si>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</si>
  <si>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</si>
  <si>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</si>
  <si>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</si>
  <si>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</si>
  <si>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</si>
  <si>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</si>
  <si>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</si>
  <si>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</si>
  <si>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</si>
  <si>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</si>
  <si>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</si>
  <si>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</si>
  <si>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</si>
  <si>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</si>
  <si>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</si>
  <si>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</si>
  <si>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</si>
  <si>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</si>
  <si>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</si>
  <si>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</si>
  <si>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</si>
  <si>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</si>
  <si>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</si>
  <si>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</si>
  <si>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</si>
  <si>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</si>
  <si>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</si>
  <si>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</si>
  <si>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</si>
  <si>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</si>
  <si>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</si>
  <si>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</si>
  <si>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</si>
  <si>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</si>
  <si>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</si>
  <si>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</si>
  <si>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</si>
  <si>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</si>
  <si>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</si>
  <si>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</si>
  <si>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</si>
  <si>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</si>
  <si>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</si>
  <si>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</si>
  <si>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</si>
  <si>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</si>
  <si>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</si>
  <si>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</si>
  <si>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</si>
  <si>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</si>
  <si>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</si>
  <si>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</si>
  <si>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</si>
  <si>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</si>
  <si>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</si>
  <si>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</si>
  <si>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</si>
  <si>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</si>
  <si>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</si>
  <si>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</si>
  <si>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</si>
  <si>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</si>
  <si>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</si>
  <si>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</si>
  <si>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</si>
  <si>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</si>
  <si>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</si>
  <si>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</si>
  <si>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</si>
  <si>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</si>
  <si>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</si>
  <si>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</si>
  <si>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</si>
  <si>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</si>
  <si>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</si>
  <si>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</si>
  <si>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</si>
  <si>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</si>
  <si>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</si>
  <si>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</si>
  <si>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</si>
  <si>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</si>
  <si>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</si>
  <si>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</si>
  <si>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</si>
  <si>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</si>
  <si>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</si>
  <si>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</si>
  <si>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</si>
  <si>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</si>
  <si>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</si>
  <si>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</si>
  <si>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</si>
  <si>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</si>
  <si>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</si>
  <si>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</si>
  <si>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</si>
  <si>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</si>
  <si>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</si>
  <si>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</si>
  <si>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</si>
  <si>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</si>
  <si>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</si>
  <si>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</si>
  <si>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</si>
  <si>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</si>
  <si>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</si>
  <si>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</si>
  <si>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</si>
  <si>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</si>
  <si>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</si>
  <si>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</si>
  <si>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</si>
  <si>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</si>
  <si>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</si>
  <si>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</si>
  <si>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</si>
  <si>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</si>
  <si>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</si>
  <si>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</si>
  <si>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</si>
  <si>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</si>
  <si>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</si>
  <si>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</si>
  <si>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</si>
  <si>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</si>
  <si>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</si>
  <si>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</si>
  <si>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</si>
  <si>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</si>
  <si>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</si>
  <si>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</si>
  <si>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</si>
  <si>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</si>
  <si>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</si>
  <si>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</si>
  <si>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</si>
  <si>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</si>
  <si>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</si>
  <si>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</si>
  <si>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</si>
  <si>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</si>
  <si>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</si>
  <si>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</si>
  <si>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</si>
  <si>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</si>
  <si>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</si>
  <si>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</si>
  <si>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</si>
  <si>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</si>
  <si>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</si>
  <si>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</si>
  <si>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</si>
  <si>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</si>
  <si>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</si>
  <si>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</si>
  <si>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</si>
  <si>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</si>
  <si>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</si>
  <si>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</si>
  <si>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</si>
  <si>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</si>
  <si>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</si>
  <si>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</si>
  <si>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</si>
  <si>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</si>
  <si>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</si>
  <si>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</si>
  <si>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</si>
  <si>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</si>
  <si>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</si>
  <si>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</si>
  <si>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</si>
  <si>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</si>
  <si>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</si>
  <si>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</si>
  <si>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</si>
  <si>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</si>
  <si>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</si>
  <si>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</si>
  <si>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</si>
  <si>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</si>
  <si>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</si>
  <si>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</si>
  <si>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</si>
  <si>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</si>
  <si>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</si>
  <si>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</si>
  <si>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</si>
  <si>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</si>
  <si>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</si>
  <si>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</si>
  <si>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</si>
  <si>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</si>
  <si>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</si>
  <si>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</si>
  <si>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</si>
  <si>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</si>
  <si>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</si>
  <si>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</si>
  <si>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</si>
  <si>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</si>
  <si>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</si>
  <si>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</si>
  <si>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</si>
  <si>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</si>
  <si>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</si>
  <si>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</si>
  <si>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</si>
  <si>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</si>
  <si>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</si>
  <si>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</si>
  <si>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</si>
  <si>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</si>
  <si>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</si>
  <si>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</si>
  <si>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</si>
  <si>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</si>
  <si>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</si>
  <si>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</si>
  <si>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</si>
  <si>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</si>
  <si>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</si>
  <si>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</si>
  <si>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</si>
  <si>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</si>
  <si>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</si>
  <si>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</si>
  <si>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</si>
  <si>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</si>
  <si>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</si>
  <si>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</si>
  <si>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</si>
  <si>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</si>
  <si>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</si>
  <si>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</si>
  <si>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</si>
  <si>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</si>
  <si>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</si>
  <si>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</si>
  <si>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</si>
  <si>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</si>
  <si>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</si>
  <si>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</si>
  <si>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</si>
  <si>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</si>
  <si>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</si>
  <si>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</si>
  <si>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</si>
  <si>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</si>
  <si>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</si>
  <si>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</si>
  <si>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</si>
  <si>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</si>
  <si>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</si>
  <si>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</si>
  <si>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</si>
  <si>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</si>
  <si>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</si>
  <si>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</si>
  <si>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</si>
  <si>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</si>
  <si>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</si>
  <si>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</si>
  <si>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</si>
  <si>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</si>
  <si>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</si>
  <si>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</si>
  <si>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</si>
  <si>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</si>
  <si>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</si>
  <si>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</si>
  <si>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</si>
  <si>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</si>
  <si>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</si>
  <si>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</si>
  <si>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</si>
  <si>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</si>
  <si>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</si>
  <si>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</si>
  <si>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</si>
  <si>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</si>
  <si>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</si>
  <si>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</si>
  <si>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</si>
  <si>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</si>
  <si>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</si>
  <si>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</si>
  <si>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</si>
  <si>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</si>
  <si>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</si>
  <si>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</si>
  <si>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</si>
  <si>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</si>
  <si>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</si>
  <si>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</si>
  <si>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</si>
  <si>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</si>
  <si>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</si>
  <si>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</si>
  <si>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</si>
  <si>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</si>
  <si>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</si>
  <si>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</si>
  <si>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</si>
  <si>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</si>
  <si>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</si>
  <si>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</si>
  <si>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</si>
  <si>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</si>
  <si>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</si>
  <si>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</si>
  <si>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</si>
  <si>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</si>
  <si>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</si>
  <si>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</si>
  <si>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</si>
  <si>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</si>
  <si>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</si>
  <si>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</si>
  <si>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</si>
  <si>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</si>
  <si>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</si>
  <si>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</si>
  <si>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</si>
  <si>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</si>
  <si>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</si>
  <si>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</si>
  <si>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</si>
  <si>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</si>
  <si>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</si>
  <si>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</si>
  <si>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</si>
  <si>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</si>
  <si>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</si>
  <si>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</si>
  <si>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</si>
  <si>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</si>
  <si>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</si>
  <si>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</si>
  <si>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</si>
  <si>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</si>
  <si>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</si>
  <si>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</si>
  <si>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</si>
  <si>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</si>
  <si>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</si>
  <si>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</si>
  <si>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</si>
  <si>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</si>
  <si>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</si>
  <si>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</si>
  <si>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</si>
  <si>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</si>
  <si>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</si>
  <si>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</si>
  <si>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</si>
  <si>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</si>
  <si>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</si>
  <si>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</si>
  <si>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</si>
  <si>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</si>
  <si>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</si>
  <si>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</si>
  <si>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</si>
  <si>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</si>
  <si>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</si>
  <si>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</si>
  <si>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</si>
  <si>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</si>
  <si>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</si>
  <si>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</si>
  <si>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</si>
  <si>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</si>
  <si>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</si>
  <si>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</si>
  <si>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</si>
  <si>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</si>
  <si>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</si>
  <si>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</si>
  <si>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</si>
  <si>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</si>
  <si>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</si>
  <si>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</si>
  <si>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</si>
  <si>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</si>
  <si>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</si>
  <si>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</si>
  <si>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</si>
  <si>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</si>
  <si>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</si>
  <si>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</si>
  <si>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</si>
  <si>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</si>
  <si>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</si>
  <si>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</si>
  <si>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</si>
  <si>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</si>
  <si>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</si>
  <si>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</si>
  <si>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</si>
  <si>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</si>
  <si>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</si>
  <si>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</si>
  <si>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</si>
  <si>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</si>
  <si>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</si>
  <si>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</si>
  <si>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</si>
  <si>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</si>
  <si>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</si>
  <si>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</si>
  <si>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</si>
  <si>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</si>
  <si>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</si>
  <si>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</si>
  <si>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</si>
  <si>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</si>
  <si>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</si>
  <si>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</si>
  <si>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</si>
  <si>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</si>
  <si>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</si>
  <si>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</si>
  <si>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</si>
  <si>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</si>
  <si>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</si>
  <si>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</si>
  <si>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</si>
  <si>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</si>
  <si>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</si>
  <si>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</si>
  <si>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</si>
  <si>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</si>
  <si>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</si>
  <si>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</si>
  <si>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</si>
  <si>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</si>
  <si>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</si>
  <si>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</si>
  <si>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</si>
  <si>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</si>
  <si>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</si>
  <si>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</si>
  <si>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</si>
  <si>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</si>
  <si>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</si>
  <si>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</si>
  <si>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</si>
  <si>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</si>
  <si>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</si>
  <si>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</si>
  <si>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</si>
  <si>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</si>
  <si>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</si>
  <si>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</si>
  <si>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</si>
  <si>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</si>
  <si>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</si>
  <si>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</si>
  <si>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</si>
  <si>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</si>
  <si>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</si>
  <si>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</si>
  <si>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</si>
  <si>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</si>
  <si>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</si>
  <si>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</si>
  <si>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</si>
  <si>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</si>
  <si>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</si>
  <si>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</si>
  <si>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</si>
  <si>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</si>
  <si>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</si>
  <si>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</si>
  <si>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</si>
  <si>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</si>
  <si>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</si>
  <si>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</si>
  <si>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</si>
  <si>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</si>
  <si>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</si>
  <si>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</si>
  <si>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</si>
  <si>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</si>
  <si>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</si>
  <si>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</si>
  <si>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</si>
  <si>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</si>
  <si>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</si>
  <si>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</si>
  <si>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</si>
  <si>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</si>
  <si>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</si>
  <si>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</si>
  <si>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</si>
  <si>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</si>
  <si>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</si>
  <si>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</si>
  <si>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</si>
  <si>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</si>
  <si>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</si>
  <si>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</si>
  <si>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</si>
  <si>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</si>
  <si>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</si>
  <si>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</si>
  <si>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</si>
  <si>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</si>
  <si>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</si>
  <si>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</si>
  <si>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</si>
  <si>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</si>
  <si>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</si>
  <si>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</si>
  <si>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</si>
  <si>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</si>
  <si>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</si>
  <si>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</si>
  <si>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</si>
  <si>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</si>
  <si>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</si>
  <si>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</si>
  <si>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</si>
  <si>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</si>
  <si>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</si>
  <si>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</si>
  <si>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</si>
  <si>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</si>
  <si>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</si>
  <si>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</si>
  <si>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</si>
  <si>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</si>
  <si>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</si>
  <si>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</si>
  <si>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</si>
  <si>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</si>
  <si>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</si>
  <si>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</si>
  <si>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</si>
  <si>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</si>
  <si>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</si>
  <si>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</si>
  <si>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</si>
  <si>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</si>
  <si>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</si>
  <si>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</si>
  <si>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</si>
  <si>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</si>
  <si>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</si>
  <si>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</si>
  <si>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</si>
  <si>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</si>
  <si>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</si>
  <si>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</si>
  <si>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</si>
  <si>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</si>
  <si>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</si>
  <si>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</si>
  <si>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</si>
  <si>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</si>
  <si>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</si>
  <si>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</si>
  <si>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</si>
  <si>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</si>
  <si>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</si>
  <si>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</si>
  <si>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</si>
  <si>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</si>
  <si>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</si>
  <si>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</si>
  <si>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</si>
  <si>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</si>
  <si>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</si>
  <si>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</si>
  <si>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</si>
  <si>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</si>
  <si>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</si>
  <si>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</si>
  <si>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</si>
  <si>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</si>
  <si>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</si>
  <si>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</si>
  <si>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</si>
  <si>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</si>
  <si>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</si>
  <si>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</si>
  <si>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</si>
  <si>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</si>
  <si>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</si>
  <si>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</si>
  <si>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</si>
  <si>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</si>
  <si>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</si>
  <si>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</si>
  <si>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</si>
  <si>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</si>
  <si>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</si>
  <si>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</si>
  <si>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</si>
  <si>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</si>
  <si>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</si>
  <si>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</si>
  <si>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</si>
  <si>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</si>
  <si>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</si>
  <si>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</si>
  <si>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</si>
  <si>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</si>
  <si>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</si>
  <si>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</si>
  <si>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</si>
  <si>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</si>
  <si>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</si>
  <si>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</si>
  <si>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</si>
  <si>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</si>
  <si>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</si>
  <si>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</si>
  <si>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</si>
  <si>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</si>
  <si>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</si>
  <si>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</si>
  <si>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</si>
  <si>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</si>
  <si>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</si>
  <si>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</si>
  <si>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</si>
  <si>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</si>
  <si>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</si>
  <si>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</si>
  <si>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</si>
  <si>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</si>
  <si>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</si>
  <si>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</si>
  <si>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</si>
  <si>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</si>
  <si>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</si>
  <si>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</si>
  <si>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</si>
  <si>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</si>
  <si>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</si>
  <si>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</si>
  <si>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</si>
  <si>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</si>
  <si>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</si>
  <si>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</si>
  <si>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</si>
  <si>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</si>
  <si>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</si>
  <si>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</si>
  <si>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</si>
  <si>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</si>
  <si>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</si>
  <si>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</si>
  <si>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</si>
  <si>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</si>
  <si>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</si>
  <si>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</si>
  <si>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</si>
  <si>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</si>
  <si>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</si>
  <si>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</si>
  <si>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</si>
  <si>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</si>
  <si>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</si>
  <si>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</si>
  <si>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</si>
  <si>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</si>
  <si>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</si>
  <si>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</si>
  <si>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</si>
  <si>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</si>
  <si>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</si>
  <si>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</si>
  <si>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</si>
  <si>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</si>
  <si>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</si>
  <si>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</si>
  <si>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</si>
  <si>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</si>
  <si>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</si>
  <si>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</si>
  <si>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</si>
  <si>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</si>
  <si>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</si>
  <si>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</si>
  <si>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</si>
  <si>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</si>
  <si>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</si>
  <si>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</si>
  <si>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</si>
  <si>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</si>
  <si>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</si>
  <si>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</si>
  <si>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</si>
  <si>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</si>
  <si>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</si>
  <si>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</si>
  <si>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</si>
  <si>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</si>
  <si>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</si>
  <si>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</si>
  <si>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</si>
  <si>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</si>
  <si>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</si>
  <si>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</si>
  <si>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</si>
  <si>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</si>
  <si>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</si>
  <si>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</si>
  <si>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</si>
  <si>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</si>
  <si>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</si>
  <si>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</si>
  <si>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</si>
  <si>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</si>
  <si>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</si>
  <si>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</si>
  <si>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</si>
  <si>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</si>
  <si>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</si>
  <si>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</si>
  <si>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</si>
  <si>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</si>
  <si>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</si>
  <si>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</si>
  <si>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</si>
  <si>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</si>
  <si>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</si>
  <si>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</si>
  <si>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</si>
  <si>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</si>
  <si>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</si>
  <si>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</si>
  <si>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</si>
  <si>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</si>
  <si>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</si>
  <si>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</si>
  <si>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</si>
  <si>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</si>
  <si>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</si>
  <si>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</si>
  <si>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</si>
  <si>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</si>
  <si>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</si>
  <si>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</si>
  <si>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</si>
  <si>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</si>
  <si>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</si>
  <si>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</si>
  <si>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</si>
  <si>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</si>
  <si>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</si>
  <si>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</si>
  <si>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</si>
  <si>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</si>
  <si>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</si>
  <si>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</si>
  <si>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</si>
  <si>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</si>
  <si>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</si>
  <si>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</si>
  <si>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</si>
  <si>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</si>
  <si>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</si>
  <si>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</si>
  <si>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</si>
  <si>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</si>
  <si>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</si>
  <si>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</si>
  <si>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</si>
  <si>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</si>
  <si>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</si>
  <si>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</si>
  <si>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</si>
  <si>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</si>
  <si>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</si>
  <si>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</si>
  <si>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</si>
  <si>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</si>
  <si>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</si>
  <si>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</si>
  <si>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</si>
  <si>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</si>
  <si>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</si>
  <si>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</si>
  <si>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</si>
  <si>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</si>
  <si>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</si>
  <si>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</si>
  <si>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</si>
  <si>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</si>
  <si>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</si>
  <si>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</si>
  <si>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</si>
  <si>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</si>
  <si>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</si>
  <si>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</si>
  <si>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</si>
  <si>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</si>
  <si>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</si>
  <si>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</si>
  <si>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</si>
  <si>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</si>
  <si>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</si>
  <si>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</si>
  <si>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</si>
  <si>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</si>
  <si>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</si>
  <si>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</si>
  <si>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</si>
  <si>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</si>
  <si>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</si>
  <si>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</si>
  <si>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</si>
  <si>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</si>
  <si>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</si>
  <si>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</si>
  <si>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</si>
  <si>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</si>
  <si>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</si>
  <si>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</si>
  <si>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</si>
  <si>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</si>
  <si>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</si>
  <si>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</si>
  <si>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</si>
  <si>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</si>
  <si>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</si>
  <si>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</si>
  <si>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</si>
  <si>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</si>
  <si>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</si>
  <si>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</si>
  <si>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</si>
  <si>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</si>
  <si>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</si>
  <si>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</si>
  <si>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</si>
  <si>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</si>
  <si>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</si>
  <si>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</si>
  <si>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</si>
  <si>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</si>
  <si>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</si>
  <si>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</si>
  <si>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</si>
  <si>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</si>
  <si>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</si>
  <si>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</si>
  <si>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</si>
  <si>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</si>
  <si>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</si>
  <si>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</si>
  <si>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</si>
  <si>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</si>
  <si>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</si>
  <si>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</si>
  <si>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</si>
  <si>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</si>
  <si>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</si>
  <si>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</si>
  <si>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</si>
  <si>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</si>
  <si>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</si>
  <si>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</si>
  <si>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</si>
  <si>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</si>
  <si>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</si>
  <si>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</si>
  <si>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</si>
  <si>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</si>
  <si>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</si>
  <si>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</si>
  <si>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</si>
  <si>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</si>
  <si>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</si>
  <si>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</si>
  <si>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</si>
  <si>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</si>
  <si>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</si>
  <si>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</si>
  <si>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</si>
  <si>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</si>
  <si>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</si>
  <si>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</si>
  <si>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</si>
  <si>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</si>
  <si>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</si>
  <si>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</si>
  <si>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</si>
  <si>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</si>
  <si>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</si>
  <si>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</si>
  <si>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</si>
  <si>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</si>
  <si>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</si>
  <si>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</si>
  <si>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</si>
  <si>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</si>
  <si>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</si>
  <si>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</si>
  <si>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</si>
  <si>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</si>
  <si>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</si>
  <si>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</si>
  <si>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</si>
  <si>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</si>
  <si>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</si>
  <si>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</si>
  <si>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</si>
  <si>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</si>
  <si>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</si>
  <si>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</si>
  <si>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</si>
  <si>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</si>
  <si>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</si>
  <si>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</si>
  <si>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</si>
  <si>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</si>
  <si>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</si>
  <si>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</si>
  <si>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</si>
  <si>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</si>
  <si>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</si>
  <si>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</si>
  <si>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</si>
  <si>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</si>
  <si>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</si>
  <si>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</si>
  <si>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</si>
  <si>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</si>
  <si>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</si>
  <si>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</si>
  <si>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</si>
  <si>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</si>
  <si>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</si>
  <si>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</si>
  <si>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</si>
  <si>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</si>
  <si>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</si>
  <si>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</si>
  <si>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</si>
  <si>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</si>
  <si>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</si>
  <si>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</si>
  <si>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</si>
  <si>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</si>
  <si>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</si>
  <si>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</si>
  <si>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</si>
  <si>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</si>
  <si>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</si>
  <si>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</si>
  <si>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</si>
  <si>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</si>
  <si>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</si>
  <si>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</si>
  <si>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</si>
  <si>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</si>
  <si>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</si>
  <si>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</si>
  <si>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</si>
  <si>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</si>
  <si>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</si>
  <si>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</si>
  <si>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</si>
  <si>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</si>
  <si>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</si>
  <si>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</si>
  <si>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</si>
  <si>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</si>
  <si>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</si>
  <si>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</si>
  <si>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</si>
  <si>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</si>
  <si>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</si>
  <si>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</si>
  <si>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</si>
  <si>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</si>
  <si>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</si>
  <si>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</si>
  <si>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</si>
  <si>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</si>
  <si>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</si>
  <si>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</si>
  <si>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</si>
  <si>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</si>
  <si>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</si>
  <si>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</si>
  <si>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</si>
  <si>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</si>
  <si>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</si>
  <si>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</si>
  <si>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</si>
  <si>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</si>
  <si>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</si>
  <si>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</si>
  <si>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</si>
  <si>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</si>
  <si>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</si>
  <si>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</si>
  <si>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</si>
  <si>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</si>
  <si>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</si>
  <si>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</si>
  <si>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</si>
  <si>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</si>
  <si>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</si>
  <si>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</si>
  <si>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</si>
  <si>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</si>
  <si>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</si>
  <si>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</si>
  <si>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</si>
  <si>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</si>
  <si>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</si>
  <si>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</si>
  <si>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</si>
  <si>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</si>
  <si>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</si>
  <si>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</si>
  <si>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</si>
  <si>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</si>
  <si>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</si>
  <si>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</si>
  <si>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</si>
  <si>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</si>
  <si>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</si>
  <si>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</si>
  <si>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</si>
  <si>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</si>
  <si>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</si>
  <si>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</si>
  <si>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</si>
  <si>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</si>
  <si>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</si>
  <si>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</si>
  <si>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</si>
  <si>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</si>
  <si>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</si>
  <si>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</si>
  <si>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</si>
  <si>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</si>
  <si>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</si>
  <si>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</si>
  <si>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</si>
  <si>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</si>
  <si>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</si>
  <si>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</si>
  <si>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</si>
  <si>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</si>
  <si>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</si>
  <si>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</si>
  <si>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</si>
  <si>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</si>
  <si>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</si>
  <si>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</si>
  <si>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</si>
  <si>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</si>
  <si>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</si>
  <si>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</si>
  <si>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</si>
  <si>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</si>
  <si>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</si>
  <si>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</si>
  <si>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</si>
  <si>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</si>
  <si>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</si>
  <si>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</si>
  <si>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</si>
  <si>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</si>
  <si>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</si>
  <si>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</si>
  <si>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</si>
  <si>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</si>
  <si>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</si>
  <si>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</si>
  <si>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</si>
  <si>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</si>
  <si>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</si>
  <si>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</si>
  <si>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</si>
  <si>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</si>
  <si>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</si>
  <si>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</si>
  <si>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</si>
  <si>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</si>
  <si>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</si>
  <si>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</si>
  <si>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</si>
  <si>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</si>
  <si>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</si>
  <si>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</si>
  <si>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</si>
  <si>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</si>
  <si>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</si>
  <si>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</si>
  <si>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</si>
  <si>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</si>
  <si>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</si>
  <si>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</si>
  <si>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</si>
  <si>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</si>
  <si>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</si>
  <si>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</si>
  <si>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</si>
  <si>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</si>
  <si>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</si>
  <si>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</si>
  <si>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</si>
  <si>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</si>
  <si>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</si>
  <si>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</si>
  <si>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</si>
  <si>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</si>
  <si>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</si>
  <si>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</si>
  <si>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</si>
  <si>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</si>
  <si>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</si>
  <si>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</si>
  <si>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</si>
  <si>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</si>
  <si>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</si>
  <si>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</si>
  <si>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</si>
  <si>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</si>
  <si>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</si>
  <si>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</si>
  <si>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</si>
  <si>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</si>
  <si>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</si>
  <si>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</si>
  <si>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</si>
  <si>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</si>
  <si>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</si>
  <si>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</si>
  <si>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</si>
  <si>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</si>
  <si>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</si>
  <si>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</si>
  <si>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</si>
  <si>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</si>
  <si>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</si>
  <si>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</si>
  <si>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</si>
  <si>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</si>
  <si>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</si>
  <si>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</si>
  <si>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</si>
  <si>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</si>
  <si>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</si>
  <si>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</si>
  <si>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</si>
  <si>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</si>
  <si>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</si>
  <si>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</si>
  <si>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</si>
  <si>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</si>
  <si>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</si>
  <si>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</si>
  <si>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</si>
  <si>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</si>
  <si>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</si>
  <si>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</si>
  <si>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</si>
  <si>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</si>
  <si>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</si>
  <si>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</si>
  <si>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</si>
  <si>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</si>
  <si>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</si>
  <si>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</si>
  <si>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</si>
  <si>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</si>
  <si>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</si>
  <si>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</si>
  <si>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</si>
  <si>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</si>
  <si>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</si>
  <si>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</si>
  <si>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</si>
  <si>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</si>
  <si>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</si>
  <si>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</si>
  <si>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</si>
  <si>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</si>
  <si>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</si>
  <si>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</si>
  <si>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</si>
  <si>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</si>
  <si>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</si>
  <si>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</si>
  <si>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</si>
  <si>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</si>
  <si>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</si>
  <si>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</si>
  <si>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</si>
  <si>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</si>
  <si>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</si>
  <si>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</si>
  <si>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</si>
  <si>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</si>
  <si>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</si>
  <si>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</si>
  <si>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</si>
  <si>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</si>
  <si>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</si>
  <si>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</si>
  <si>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</si>
  <si>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</si>
  <si>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</si>
  <si>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</si>
  <si>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</si>
  <si>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</si>
  <si>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</si>
  <si>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</si>
  <si>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</si>
  <si>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</si>
  <si>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</si>
  <si>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</si>
  <si>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</si>
  <si>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</si>
  <si>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</si>
  <si>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</si>
  <si>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</si>
  <si>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</si>
  <si>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</si>
  <si>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</si>
  <si>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</si>
  <si>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</si>
  <si>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</si>
  <si>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</si>
  <si>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</si>
  <si>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</si>
  <si>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</si>
  <si>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</si>
  <si>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</si>
  <si>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</si>
  <si>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</si>
  <si>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</si>
  <si>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</si>
  <si>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</si>
  <si>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</si>
  <si>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</si>
  <si>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</si>
  <si>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</si>
  <si>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</si>
  <si>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</si>
  <si>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</si>
  <si>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</si>
  <si>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</si>
  <si>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</si>
  <si>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</si>
  <si>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</si>
  <si>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</si>
  <si>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</si>
  <si>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</si>
  <si>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</si>
  <si>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</si>
  <si>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</si>
  <si>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</si>
  <si>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</si>
  <si>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</si>
  <si>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</si>
  <si>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</si>
  <si>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</si>
  <si>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</si>
  <si>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</si>
  <si>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</si>
  <si>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</si>
  <si>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</si>
  <si>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</si>
  <si>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</si>
  <si>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</si>
  <si>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</si>
  <si>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</si>
  <si>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</si>
  <si>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</si>
  <si>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</si>
  <si>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</si>
  <si>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</si>
  <si>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</si>
  <si>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</si>
  <si>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</si>
  <si>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</si>
  <si>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</si>
  <si>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</si>
  <si>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</si>
  <si>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</si>
  <si>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</si>
  <si>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</si>
  <si>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</si>
  <si>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</si>
  <si>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</si>
  <si>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</si>
  <si>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</si>
  <si>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</si>
  <si>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</si>
  <si>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</si>
  <si>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</si>
  <si>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</si>
  <si>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</si>
  <si>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</si>
  <si>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</si>
  <si>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</si>
  <si>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</si>
  <si>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</si>
  <si>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</si>
  <si>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</si>
  <si>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</si>
  <si>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</si>
  <si>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</si>
  <si>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</si>
  <si>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</si>
  <si>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</si>
  <si>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</si>
  <si>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</si>
  <si>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</si>
  <si>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</si>
  <si>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</si>
  <si>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</si>
  <si>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</si>
  <si>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</si>
  <si>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</si>
  <si>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</si>
  <si>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</si>
  <si>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</si>
  <si>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</si>
  <si>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</si>
  <si>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</si>
  <si>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</si>
  <si>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</si>
  <si>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</si>
  <si>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</si>
  <si>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</si>
  <si>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</si>
  <si>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</si>
  <si>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</si>
  <si>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</si>
  <si>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</si>
  <si>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</si>
  <si>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</si>
  <si>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</si>
  <si>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</si>
  <si>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</si>
  <si>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</si>
  <si>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</si>
  <si>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</si>
  <si>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</si>
  <si>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</si>
  <si>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</si>
  <si>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</si>
  <si>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</si>
  <si>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</si>
  <si>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</si>
  <si>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</si>
  <si>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</si>
  <si>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</si>
  <si>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</si>
  <si>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</si>
  <si>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</si>
  <si>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</si>
  <si>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</si>
  <si>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</si>
  <si>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</si>
  <si>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</si>
  <si>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</si>
  <si>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</si>
  <si>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</si>
  <si>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</si>
  <si>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</si>
  <si>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</si>
  <si>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</si>
  <si>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</si>
  <si>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</si>
  <si>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</si>
  <si>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</si>
  <si>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</si>
  <si>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</si>
  <si>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</si>
  <si>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</si>
  <si>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</si>
  <si>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</si>
  <si>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</si>
  <si>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</si>
  <si>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</si>
  <si>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</si>
  <si>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</si>
  <si>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</si>
  <si>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</si>
  <si>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</si>
  <si>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</si>
  <si>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</si>
  <si>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</si>
  <si>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</si>
  <si>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</si>
  <si>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</si>
  <si>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</si>
  <si>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</si>
  <si>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</si>
  <si>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</si>
  <si>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</si>
  <si>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</si>
  <si>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</si>
  <si>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</si>
  <si>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</si>
  <si>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</si>
  <si>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</si>
  <si>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</si>
  <si>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</si>
  <si>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</si>
  <si>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</si>
  <si>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</si>
  <si>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</si>
  <si>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</si>
  <si>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</si>
  <si>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</si>
  <si>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</si>
  <si>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</si>
  <si>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</si>
  <si>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</si>
  <si>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</si>
  <si>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</si>
  <si>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</si>
  <si>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</si>
  <si>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</si>
  <si>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</si>
  <si>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</si>
  <si>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</si>
  <si>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</si>
  <si>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</si>
  <si>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</si>
  <si>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</si>
  <si>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</si>
  <si>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</si>
  <si>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</si>
  <si>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</si>
  <si>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</si>
  <si>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</si>
  <si>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</si>
  <si>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</si>
  <si>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</si>
  <si>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</si>
  <si>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</si>
  <si>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</si>
  <si>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</si>
  <si>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</si>
  <si>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</si>
  <si>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</si>
  <si>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</si>
  <si>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</si>
  <si>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</si>
  <si>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</si>
  <si>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</si>
  <si>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</si>
  <si>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</si>
  <si>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</si>
  <si>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</si>
  <si>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</si>
  <si>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</si>
  <si>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</si>
  <si>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</si>
  <si>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</si>
  <si>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</si>
  <si>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</si>
  <si>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</si>
  <si>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</si>
  <si>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</si>
  <si>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</si>
  <si>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</si>
  <si>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</si>
  <si>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</si>
  <si>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</si>
  <si>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</si>
  <si>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</si>
  <si>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</si>
  <si>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</si>
  <si>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</si>
  <si>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</si>
  <si>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</si>
  <si>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</si>
  <si>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</si>
  <si>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</si>
  <si>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</si>
  <si>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</si>
  <si>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</si>
  <si>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</si>
  <si>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</si>
  <si>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</si>
  <si>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</si>
  <si>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</si>
  <si>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</si>
  <si>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</si>
  <si>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</si>
  <si>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</si>
  <si>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</si>
  <si>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</si>
  <si>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</si>
  <si>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</si>
  <si>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</si>
  <si>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</si>
  <si>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</si>
  <si>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</si>
  <si>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</si>
  <si>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</si>
  <si>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</si>
  <si>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</si>
  <si>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</si>
  <si>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</si>
  <si>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</si>
  <si>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</si>
  <si>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</si>
  <si>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</si>
  <si>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</si>
  <si>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</si>
  <si>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</si>
  <si>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</si>
  <si>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</si>
  <si>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</si>
  <si>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</si>
  <si>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</si>
  <si>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</si>
  <si>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</si>
  <si>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</si>
  <si>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</si>
  <si>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</si>
  <si>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</si>
  <si>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</si>
  <si>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</si>
  <si>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</si>
  <si>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</si>
  <si>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</si>
  <si>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</si>
  <si>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</si>
  <si>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</si>
  <si>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</si>
  <si>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</si>
  <si>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</si>
  <si>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</si>
  <si>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</si>
  <si>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</si>
  <si>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</si>
  <si>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</si>
  <si>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</si>
  <si>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</si>
  <si>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</si>
  <si>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</si>
  <si>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</si>
  <si>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</si>
  <si>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</si>
  <si>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</si>
  <si>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</si>
  <si>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</si>
  <si>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</si>
  <si>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</si>
  <si>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</si>
  <si>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</si>
  <si>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</si>
  <si>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</si>
  <si>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</si>
  <si>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</si>
  <si>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</si>
  <si>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</si>
  <si>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</si>
  <si>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</si>
  <si>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</si>
  <si>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</si>
  <si>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</si>
  <si>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</si>
  <si>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</si>
  <si>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</si>
  <si>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</si>
  <si>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</si>
  <si>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</si>
  <si>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</si>
  <si>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</si>
  <si>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</si>
  <si>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</si>
  <si>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</si>
  <si>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</si>
  <si>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</si>
  <si>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</si>
  <si>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</si>
  <si>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</si>
  <si>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</si>
  <si>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</si>
  <si>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</si>
  <si>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</si>
  <si>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</si>
  <si>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</si>
  <si>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</si>
  <si>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</si>
  <si>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</si>
  <si>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</si>
  <si>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</si>
  <si>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</si>
  <si>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</si>
  <si>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</si>
  <si>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</si>
  <si>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</si>
  <si>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</si>
  <si>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</si>
  <si>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</si>
  <si>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</si>
  <si>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</si>
  <si>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</si>
  <si>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</si>
  <si>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</si>
  <si>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</si>
  <si>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</si>
  <si>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</si>
  <si>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</si>
  <si>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</si>
  <si>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</si>
  <si>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</si>
  <si>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</si>
  <si>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</si>
  <si>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</si>
  <si>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</si>
  <si>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</si>
  <si>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</si>
  <si>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</si>
  <si>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</si>
  <si>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</si>
  <si>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</si>
  <si>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</si>
  <si>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</si>
  <si>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</si>
  <si>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</si>
  <si>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</si>
  <si>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</si>
  <si>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</si>
  <si>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</si>
  <si>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</si>
  <si>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</si>
  <si>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</si>
  <si>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</si>
  <si>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</si>
  <si>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</si>
  <si>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</si>
  <si>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</si>
  <si>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</si>
  <si>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</si>
  <si>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</si>
  <si>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</si>
  <si>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</si>
  <si>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</si>
  <si>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</si>
  <si>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</si>
  <si>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</si>
  <si>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</si>
  <si>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</si>
  <si>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</si>
  <si>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</si>
  <si>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</si>
  <si>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</si>
  <si>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</si>
  <si>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</si>
  <si>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</si>
  <si>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</si>
  <si>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</si>
  <si>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</si>
  <si>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</si>
  <si>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</si>
  <si>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</si>
  <si>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</si>
  <si>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</si>
  <si>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</si>
  <si>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</si>
  <si>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</si>
  <si>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</si>
  <si>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</si>
  <si>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</si>
  <si>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</si>
  <si>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</si>
  <si>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</si>
  <si>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</si>
  <si>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</si>
  <si>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</si>
  <si>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</si>
  <si>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</si>
  <si>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</si>
  <si>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</si>
  <si>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</si>
  <si>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</si>
  <si>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</si>
  <si>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</si>
  <si>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</si>
  <si>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</si>
  <si>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</si>
  <si>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</si>
  <si>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</si>
  <si>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</si>
  <si>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</si>
  <si>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</si>
  <si>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</si>
  <si>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</si>
  <si>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</si>
  <si>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</si>
  <si>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</si>
  <si>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</si>
  <si>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</si>
  <si>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</si>
  <si>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</si>
  <si>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</si>
  <si>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</si>
  <si>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</si>
  <si>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</si>
  <si>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</si>
  <si>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</si>
  <si>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</si>
  <si>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</si>
  <si>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</si>
  <si>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</si>
  <si>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</si>
  <si>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</si>
  <si>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</si>
  <si>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</si>
  <si>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</si>
  <si>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</si>
  <si>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</si>
  <si>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</si>
  <si>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</si>
  <si>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</si>
  <si>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</si>
  <si>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</si>
  <si>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</si>
  <si>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</si>
  <si>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</si>
  <si>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</si>
  <si>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</si>
  <si>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</si>
  <si>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</si>
  <si>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</si>
  <si>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</si>
  <si>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</si>
  <si>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</si>
  <si>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</si>
  <si>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</si>
  <si>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</si>
  <si>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</si>
  <si>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</si>
  <si>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</si>
  <si>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</si>
  <si>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</si>
  <si>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</si>
  <si>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</si>
  <si>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</si>
  <si>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</si>
  <si>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</si>
  <si>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</si>
  <si>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</si>
  <si>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</si>
  <si>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</si>
  <si>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</si>
  <si>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</si>
  <si>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</si>
  <si>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</si>
  <si>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</si>
  <si>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</si>
  <si>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</si>
  <si>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</si>
  <si>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</si>
  <si>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</si>
  <si>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</si>
  <si>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</si>
  <si>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</si>
  <si>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</si>
  <si>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</si>
  <si>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</si>
  <si>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</si>
  <si>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</si>
  <si>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</si>
  <si>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</si>
  <si>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</si>
  <si>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</si>
  <si>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</si>
  <si>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</si>
  <si>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</si>
  <si>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</si>
  <si>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</si>
  <si>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</si>
  <si>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</si>
  <si>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</si>
  <si>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</si>
  <si>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</si>
  <si>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</si>
  <si>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</si>
  <si>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</si>
  <si>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</si>
  <si>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</si>
  <si>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</si>
  <si>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</si>
  <si>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</si>
  <si>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</si>
  <si>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</si>
  <si>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</si>
  <si>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</si>
  <si>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</si>
  <si>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</si>
  <si>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</si>
  <si>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</si>
  <si>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</si>
  <si>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</si>
  <si>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</si>
  <si>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</si>
  <si>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</si>
  <si>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</si>
  <si>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</si>
  <si>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</si>
  <si>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</si>
  <si>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</si>
  <si>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</si>
  <si>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</si>
  <si>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</si>
  <si>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</si>
  <si>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</si>
  <si>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</si>
  <si>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</si>
  <si>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</si>
  <si>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</si>
  <si>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</si>
  <si>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</si>
  <si>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</si>
  <si>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</si>
  <si>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</si>
  <si>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</si>
  <si>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</si>
  <si>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</si>
  <si>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</si>
  <si>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</si>
  <si>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</si>
  <si>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</si>
  <si>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</si>
  <si>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</si>
  <si>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</si>
  <si>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</si>
  <si>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</si>
  <si>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</si>
  <si>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</si>
  <si>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</si>
  <si>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</si>
  <si>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</si>
  <si>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</si>
  <si>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</si>
  <si>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</si>
  <si>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</si>
  <si>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</si>
  <si>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</si>
  <si>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</si>
  <si>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</si>
  <si>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</si>
  <si>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</si>
  <si>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</si>
  <si>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</si>
  <si>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</si>
  <si>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</si>
  <si>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</si>
  <si>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</si>
  <si>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</si>
  <si>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</si>
  <si>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</si>
  <si>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</si>
  <si>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</si>
  <si>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</si>
  <si>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</si>
  <si>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</si>
  <si>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</si>
  <si>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</si>
  <si>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</si>
  <si>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</si>
  <si>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</si>
  <si>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</si>
  <si>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</si>
  <si>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</si>
  <si>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</si>
  <si>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</si>
  <si>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</si>
  <si>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</si>
  <si>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</si>
  <si>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</si>
  <si>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</si>
  <si>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</si>
  <si>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</si>
  <si>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</si>
  <si>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</si>
  <si>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</si>
  <si>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</si>
  <si>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</si>
  <si>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</si>
  <si>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</si>
  <si>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</si>
  <si>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</si>
  <si>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</si>
  <si>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</si>
  <si>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</si>
  <si>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</si>
  <si>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</si>
  <si>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</si>
  <si>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</si>
  <si>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</si>
  <si>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</si>
  <si>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</si>
  <si>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</si>
  <si>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</si>
  <si>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</si>
  <si>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</si>
  <si>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</si>
  <si>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</si>
  <si>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</si>
  <si>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</si>
  <si>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</si>
  <si>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</si>
  <si>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</si>
  <si>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</si>
  <si>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</si>
  <si>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</si>
  <si>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</si>
  <si>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</si>
  <si>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</si>
  <si>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</si>
  <si>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</si>
  <si>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</si>
  <si>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</si>
  <si>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</si>
  <si>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</si>
  <si>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</si>
  <si>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</si>
  <si>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</si>
  <si>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</si>
  <si>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</si>
  <si>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</si>
  <si>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</si>
  <si>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</si>
  <si>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</si>
  <si>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</si>
  <si>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</si>
  <si>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</si>
  <si>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</si>
  <si>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</si>
  <si>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</si>
  <si>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</si>
  <si>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</si>
  <si>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</si>
  <si>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</si>
  <si>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</si>
  <si>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</si>
  <si>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</si>
  <si>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</si>
  <si>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</si>
  <si>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</si>
  <si>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</si>
  <si>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</si>
  <si>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</si>
  <si>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</si>
  <si>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</si>
  <si>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</si>
  <si>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</si>
  <si>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</si>
  <si>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</si>
  <si>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</si>
  <si>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</si>
  <si>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</si>
  <si>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</si>
  <si>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</si>
  <si>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</si>
  <si>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</si>
  <si>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</si>
  <si>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</si>
  <si>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</si>
  <si>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</si>
  <si>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</si>
  <si>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</si>
  <si>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</si>
  <si>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</si>
  <si>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</si>
  <si>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</si>
  <si>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</si>
  <si>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</si>
  <si>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</si>
  <si>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</si>
  <si>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</si>
  <si>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</si>
  <si>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</si>
  <si>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</si>
  <si>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</si>
  <si>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</si>
  <si>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</si>
  <si>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</si>
  <si>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</si>
  <si>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</si>
  <si>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</si>
  <si>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</si>
  <si>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</si>
  <si>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</si>
  <si>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</si>
  <si>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</si>
  <si>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</si>
  <si>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</si>
  <si>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</si>
  <si>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</si>
  <si>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</si>
  <si>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</si>
  <si>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</si>
  <si>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</si>
  <si>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</si>
  <si>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</si>
  <si>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</si>
  <si>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</si>
  <si>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</si>
  <si>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</si>
  <si>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</si>
  <si>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</si>
  <si>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</si>
  <si>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</si>
  <si>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</si>
  <si>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</si>
  <si>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</si>
  <si>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</si>
  <si>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</si>
  <si>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</si>
  <si>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</si>
  <si>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</si>
  <si>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</si>
  <si>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</si>
  <si>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</si>
  <si>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</si>
  <si>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</si>
  <si>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</si>
  <si>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</si>
  <si>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</si>
  <si>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</si>
  <si>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</si>
  <si>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</si>
  <si>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</si>
  <si>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</si>
  <si>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</si>
  <si>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</si>
  <si>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</si>
  <si>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</si>
  <si>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</si>
  <si>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</si>
  <si>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</si>
  <si>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</si>
  <si>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</si>
  <si>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</si>
  <si>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</si>
  <si>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</si>
  <si>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</si>
  <si>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</si>
  <si>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</si>
  <si>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</si>
  <si>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</si>
  <si>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</si>
  <si>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</si>
  <si>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</si>
  <si>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</si>
  <si>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</si>
  <si>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</si>
  <si>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</si>
  <si>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</si>
  <si>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</si>
  <si>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</si>
  <si>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</si>
  <si>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</si>
  <si>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</si>
  <si>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</si>
  <si>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</si>
  <si>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</si>
  <si>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</si>
  <si>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</si>
  <si>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</si>
  <si>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</si>
  <si>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</si>
  <si>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</si>
  <si>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</si>
  <si>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</si>
  <si>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</si>
  <si>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</si>
  <si>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</si>
  <si>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</si>
  <si>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</si>
  <si>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</si>
  <si>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</si>
  <si>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</si>
  <si>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</si>
  <si>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</si>
  <si>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</si>
  <si>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</si>
  <si>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</si>
  <si>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</si>
  <si>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</si>
  <si>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</si>
  <si>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</si>
  <si>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</si>
  <si>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</si>
  <si>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</si>
  <si>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</si>
  <si>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</si>
  <si>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</si>
  <si>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</si>
  <si>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</si>
  <si>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</si>
  <si>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</si>
  <si>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</si>
  <si>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</si>
  <si>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</si>
  <si>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</si>
  <si>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</si>
  <si>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</si>
  <si>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</si>
  <si>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</si>
  <si>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</si>
  <si>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</si>
  <si>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</si>
  <si>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</si>
  <si>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</si>
  <si>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</si>
  <si>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</si>
  <si>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</si>
  <si>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</si>
  <si>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</si>
  <si>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</si>
  <si>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</si>
  <si>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</si>
  <si>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</si>
  <si>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</si>
  <si>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</si>
  <si>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</si>
  <si>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</si>
  <si>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</si>
  <si>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</si>
  <si>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</si>
  <si>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</si>
  <si>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</si>
  <si>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</si>
  <si>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</si>
  <si>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</si>
  <si>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</si>
  <si>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</si>
  <si>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</si>
  <si>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</si>
  <si>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</si>
  <si>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</si>
  <si>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</si>
  <si>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</si>
  <si>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</si>
  <si>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</si>
  <si>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</si>
  <si>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</si>
  <si>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</si>
  <si>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</si>
  <si>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</si>
  <si>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</si>
  <si>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</si>
  <si>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</si>
  <si>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</si>
  <si>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</si>
  <si>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</si>
  <si>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</si>
  <si>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</si>
  <si>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</si>
  <si>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</si>
  <si>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</si>
  <si>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</si>
  <si>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</si>
  <si>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</si>
  <si>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</si>
  <si>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</si>
  <si>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</si>
  <si>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</si>
  <si>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</si>
  <si>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</si>
  <si>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</si>
  <si>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</si>
  <si>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</si>
  <si>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</si>
  <si>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</si>
  <si>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</si>
  <si>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</si>
  <si>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</si>
  <si>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</si>
  <si>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</si>
  <si>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</si>
  <si>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</si>
  <si>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</si>
  <si>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</si>
  <si>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</si>
  <si>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</si>
  <si>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</si>
  <si>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</si>
  <si>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</si>
  <si>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</si>
  <si>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</si>
  <si>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</si>
  <si>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</si>
  <si>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</si>
  <si>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</si>
  <si>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</si>
  <si>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</si>
  <si>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</si>
  <si>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</si>
  <si>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</si>
  <si>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</si>
  <si>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</si>
  <si>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</si>
  <si>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</si>
  <si>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</si>
  <si>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</si>
  <si>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</si>
  <si>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</si>
  <si>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</si>
  <si>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</si>
  <si>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</si>
  <si>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</si>
  <si>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</si>
  <si>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</si>
  <si>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</si>
  <si>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</si>
  <si>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</si>
  <si>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</si>
  <si>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</si>
  <si>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</si>
  <si>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</si>
  <si>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</si>
  <si>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</si>
  <si>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</si>
  <si>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</si>
  <si>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</si>
  <si>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</si>
  <si>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</si>
  <si>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</si>
  <si>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</si>
  <si>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</si>
  <si>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</si>
  <si>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</si>
  <si>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</si>
  <si>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</si>
  <si>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</si>
  <si>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</si>
  <si>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</si>
  <si>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</si>
  <si>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</si>
  <si>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</si>
  <si>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</si>
  <si>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</si>
  <si>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</si>
  <si>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</si>
  <si>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</si>
  <si>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</si>
  <si>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</si>
  <si>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</si>
  <si>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</si>
  <si>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</si>
  <si>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</si>
  <si>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</si>
  <si>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</si>
  <si>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</si>
  <si>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</si>
  <si>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</si>
  <si>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</si>
  <si>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</si>
  <si>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</si>
  <si>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</si>
  <si>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</si>
  <si>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</si>
  <si>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</si>
  <si>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</si>
  <si>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</si>
  <si>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</si>
  <si>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</si>
  <si>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</si>
  <si>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</si>
  <si>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</si>
  <si>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</si>
  <si>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</si>
  <si>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</si>
  <si>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</si>
  <si>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</si>
  <si>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</si>
  <si>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</si>
  <si>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</si>
  <si>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</si>
  <si>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</si>
  <si>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</si>
  <si>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</si>
  <si>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</si>
  <si>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</si>
  <si>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</si>
  <si>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</si>
  <si>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</si>
  <si>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</si>
  <si>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</si>
  <si>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</si>
  <si>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</si>
  <si>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</si>
  <si>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</si>
  <si>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</si>
  <si>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</si>
  <si>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</si>
  <si>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</si>
  <si>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</si>
  <si>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</si>
  <si>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</si>
  <si>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</si>
  <si>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</si>
  <si>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</si>
  <si>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</si>
  <si>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</si>
  <si>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</si>
  <si>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</si>
  <si>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</si>
  <si>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</si>
  <si>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</si>
  <si>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</si>
  <si>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</si>
  <si>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</si>
  <si>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</si>
  <si>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</si>
  <si>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</si>
  <si>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</si>
  <si>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</si>
  <si>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</si>
  <si>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</si>
  <si>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</si>
  <si>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</si>
  <si>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</si>
  <si>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</si>
  <si>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</si>
  <si>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</si>
  <si>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</si>
  <si>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</si>
  <si>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</si>
  <si>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</si>
  <si>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</si>
  <si>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</si>
  <si>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</si>
  <si>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</si>
  <si>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</si>
  <si>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</si>
  <si>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</si>
  <si>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</si>
  <si>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</si>
  <si>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</si>
  <si>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</si>
  <si>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</si>
  <si>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</si>
  <si>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</si>
  <si>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</si>
  <si>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</si>
  <si>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</si>
  <si>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</si>
  <si>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</si>
  <si>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</si>
  <si>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</si>
  <si>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</si>
  <si>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</si>
  <si>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</si>
  <si>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</si>
  <si>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</si>
  <si>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</si>
  <si>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</si>
  <si>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</si>
  <si>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</si>
  <si>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</si>
  <si>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</si>
  <si>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</si>
  <si>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</si>
  <si>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</si>
  <si>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</si>
  <si>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</si>
  <si>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</si>
  <si>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</si>
  <si>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</si>
  <si>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</si>
  <si>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</si>
  <si>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</si>
  <si>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</si>
  <si>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</si>
  <si>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</si>
  <si>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</si>
  <si>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</si>
  <si>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</si>
  <si>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</si>
  <si>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</si>
  <si>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</si>
  <si>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</si>
  <si>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</si>
  <si>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</si>
  <si>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</si>
  <si>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</si>
  <si>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</si>
  <si>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</si>
  <si>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</si>
  <si>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</si>
  <si>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</si>
  <si>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</si>
  <si>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</si>
  <si>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</si>
  <si>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</si>
  <si>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</si>
  <si>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</si>
  <si>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</si>
  <si>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</si>
  <si>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</si>
  <si>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</si>
  <si>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</si>
  <si>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</si>
  <si>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</si>
  <si>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</si>
  <si>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</si>
  <si>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</si>
  <si>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</si>
  <si>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</si>
  <si>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</si>
  <si>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</si>
  <si>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</si>
  <si>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</si>
  <si>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</si>
  <si>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</si>
  <si>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</si>
  <si>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</si>
  <si>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</si>
  <si>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</si>
  <si>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</si>
  <si>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</si>
  <si>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</si>
  <si>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</si>
  <si>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</si>
  <si>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</si>
  <si>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</si>
  <si>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</si>
  <si>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</si>
  <si>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</si>
  <si>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</si>
  <si>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</si>
  <si>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</si>
  <si>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</si>
  <si>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</si>
  <si>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</si>
  <si>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</si>
  <si>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</si>
  <si>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</si>
  <si>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</si>
  <si>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</si>
  <si>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</si>
  <si>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</si>
  <si>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</si>
  <si>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</si>
  <si>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</si>
  <si>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</si>
  <si>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</si>
  <si>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</si>
  <si>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</si>
  <si>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</si>
  <si>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</si>
  <si>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</si>
  <si>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</si>
  <si>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</si>
  <si>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</si>
  <si>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</si>
  <si>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</si>
  <si>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</si>
  <si>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</si>
  <si>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</si>
  <si>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</si>
  <si>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</si>
  <si>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</si>
  <si>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</si>
  <si>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</si>
  <si>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</si>
  <si>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</si>
  <si>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</si>
  <si>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</si>
  <si>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</si>
  <si>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</si>
  <si>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</si>
  <si>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</si>
  <si>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</si>
  <si>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</si>
  <si>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</si>
  <si>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</si>
  <si>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</si>
  <si>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</si>
  <si>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</si>
  <si>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</si>
  <si>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</si>
  <si>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</si>
  <si>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</si>
  <si>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</si>
  <si>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</si>
  <si>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</si>
  <si>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</si>
  <si>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</si>
  <si>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</si>
  <si>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</si>
  <si>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</si>
  <si>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</si>
  <si>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</si>
  <si>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</si>
  <si>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</si>
  <si>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</si>
  <si>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</si>
  <si>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</si>
  <si>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</si>
  <si>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</si>
  <si>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</si>
  <si>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</si>
  <si>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</si>
  <si>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</si>
  <si>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</si>
  <si>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</si>
  <si>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</si>
  <si>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</si>
  <si>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</si>
  <si>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</si>
  <si>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</si>
  <si>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</si>
  <si>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</si>
  <si>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</si>
  <si>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</si>
  <si>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</si>
  <si>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</si>
  <si>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</si>
  <si>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</si>
  <si>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</si>
  <si>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</si>
  <si>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</si>
  <si>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</si>
  <si>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</si>
  <si>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</si>
  <si>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</si>
  <si>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</si>
  <si>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</si>
  <si>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</si>
  <si>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</si>
  <si>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</si>
  <si>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</si>
  <si>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</si>
  <si>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</si>
  <si>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</si>
  <si>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</si>
  <si>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</si>
  <si>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</si>
  <si>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</si>
  <si>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</si>
  <si>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</si>
  <si>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</si>
  <si>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</si>
  <si>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</si>
  <si>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</si>
  <si>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</si>
  <si>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</si>
  <si>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</si>
  <si>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</si>
  <si>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</si>
  <si>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</si>
  <si>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</si>
  <si>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</si>
  <si>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</si>
  <si>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</si>
  <si>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</si>
  <si>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</si>
  <si>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</si>
  <si>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</si>
  <si>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</si>
  <si>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</si>
  <si>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</si>
  <si>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</si>
  <si>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</si>
  <si>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</si>
  <si>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</si>
  <si>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</si>
  <si>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</si>
  <si>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</si>
  <si>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</si>
  <si>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</si>
  <si>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</si>
  <si>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</si>
  <si>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</si>
  <si>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</si>
  <si>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</si>
  <si>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</si>
  <si>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</si>
  <si>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</si>
  <si>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</si>
  <si>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</si>
  <si>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</si>
  <si>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</si>
  <si>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</si>
  <si>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</si>
  <si>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</si>
  <si>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</si>
  <si>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</si>
  <si>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</si>
  <si>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</si>
  <si>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</si>
  <si>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</si>
  <si>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</si>
  <si>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</si>
  <si>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</si>
  <si>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</si>
  <si>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</si>
  <si>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</si>
  <si>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</si>
  <si>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</si>
  <si>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</si>
  <si>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</si>
  <si>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</si>
  <si>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</si>
  <si>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</si>
  <si>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</si>
  <si>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</si>
  <si>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</si>
  <si>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</si>
  <si>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</si>
  <si>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</si>
  <si>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</si>
  <si>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</si>
  <si>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</si>
  <si>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</si>
  <si>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</si>
  <si>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</si>
  <si>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</si>
  <si>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</si>
  <si>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</si>
  <si>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</si>
  <si>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</si>
  <si>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</si>
  <si>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</si>
  <si>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</si>
  <si>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</si>
  <si>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</si>
  <si>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</si>
  <si>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</si>
  <si>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</si>
  <si>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</si>
  <si>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</si>
  <si>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</si>
  <si>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</si>
  <si>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</si>
  <si>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</si>
  <si>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</si>
  <si>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</si>
  <si>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</si>
  <si>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</si>
  <si>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</si>
  <si>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</si>
  <si>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</si>
  <si>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</si>
  <si>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</si>
  <si>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</si>
  <si>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</si>
  <si>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</si>
  <si>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</si>
  <si>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</si>
  <si>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</si>
  <si>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</si>
  <si>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</si>
  <si>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</si>
  <si>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</si>
  <si>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</si>
  <si>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</si>
  <si>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</si>
  <si>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</si>
  <si>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</si>
  <si>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</si>
  <si>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</si>
  <si>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</si>
  <si>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</si>
  <si>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</si>
  <si>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</si>
  <si>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</si>
  <si>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</si>
  <si>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</si>
  <si>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</si>
  <si>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</si>
  <si>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</si>
  <si>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</si>
  <si>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</si>
  <si>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</si>
  <si>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</si>
  <si>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</si>
  <si>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</si>
  <si>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</si>
  <si>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</si>
  <si>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</si>
  <si>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</si>
  <si>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</si>
  <si>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</si>
  <si>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</si>
  <si>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</si>
  <si>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</si>
  <si>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</si>
  <si>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</si>
  <si>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</si>
  <si>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</si>
  <si>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</si>
  <si>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</si>
  <si>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</si>
  <si>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</si>
  <si>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</si>
  <si>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</si>
  <si>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</si>
  <si>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</si>
  <si>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</si>
  <si>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</si>
  <si>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</si>
  <si>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</si>
  <si>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</si>
  <si>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</si>
  <si>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</si>
  <si>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</si>
  <si>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</si>
  <si>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</si>
  <si>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</si>
  <si>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</si>
  <si>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</si>
  <si>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</si>
  <si>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</si>
  <si>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</si>
  <si>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</si>
  <si>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</si>
  <si>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</si>
  <si>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</si>
  <si>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</si>
  <si>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</si>
  <si>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</si>
  <si>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</si>
  <si>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</si>
  <si>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</si>
  <si>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</si>
  <si>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</si>
  <si>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</si>
  <si>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</si>
  <si>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</si>
  <si>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</si>
  <si>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</si>
  <si>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</si>
  <si>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</si>
  <si>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</si>
  <si>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</si>
  <si>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</si>
  <si>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</si>
  <si>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</si>
  <si>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</si>
  <si>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</si>
  <si>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</si>
  <si>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</si>
  <si>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</si>
  <si>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</si>
  <si>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</si>
  <si>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</si>
  <si>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</si>
  <si>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</si>
  <si>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</si>
  <si>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</si>
  <si>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</si>
  <si>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</si>
  <si>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</si>
  <si>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</si>
  <si>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</si>
  <si>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</si>
  <si>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</si>
  <si>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</si>
  <si>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</si>
  <si>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</si>
  <si>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</si>
  <si>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</si>
  <si>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</si>
  <si>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</si>
  <si>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</si>
  <si>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</si>
  <si>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</si>
  <si>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</si>
  <si>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</si>
  <si>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</si>
  <si>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</si>
  <si>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</si>
  <si>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</si>
  <si>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</si>
  <si>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</si>
  <si>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</si>
  <si>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</si>
  <si>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</si>
  <si>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</si>
  <si>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</si>
  <si>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</si>
  <si>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</si>
  <si>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</si>
  <si>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</si>
  <si>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</si>
  <si>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</si>
  <si>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</si>
  <si>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</si>
  <si>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</si>
  <si>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</si>
  <si>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</si>
  <si>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</si>
  <si>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</si>
  <si>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</si>
  <si>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</si>
  <si>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</si>
  <si>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</si>
  <si>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</si>
  <si>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</si>
  <si>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</si>
  <si>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</si>
  <si>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</si>
  <si>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</si>
  <si>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</si>
  <si>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</si>
  <si>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</si>
  <si>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</si>
  <si>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</si>
  <si>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</si>
  <si>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</si>
  <si>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</si>
  <si>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</si>
  <si>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</si>
  <si>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</si>
  <si>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</si>
  <si>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</si>
  <si>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</si>
  <si>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</si>
  <si>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</si>
  <si>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</si>
  <si>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</si>
  <si>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</si>
  <si>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</si>
  <si>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</si>
  <si>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</si>
  <si>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</si>
  <si>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</si>
  <si>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</si>
  <si>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</si>
  <si>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</si>
  <si>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</si>
  <si>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</si>
  <si>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</si>
  <si>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</si>
  <si>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</si>
  <si>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</si>
  <si>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</si>
  <si>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</si>
  <si>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</si>
  <si>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</si>
  <si>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</si>
  <si>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</si>
  <si>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</si>
  <si>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</si>
  <si>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</si>
  <si>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</si>
  <si>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</si>
  <si>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</si>
  <si>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</si>
  <si>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</si>
  <si>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</si>
  <si>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</si>
  <si>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</si>
  <si>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</si>
  <si>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</si>
  <si>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</si>
  <si>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</si>
  <si>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</si>
  <si>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</si>
  <si>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</si>
  <si>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</si>
  <si>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</si>
  <si>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</si>
  <si>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</si>
  <si>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</si>
  <si>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</si>
  <si>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</si>
  <si>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</si>
  <si>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</si>
  <si>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</si>
  <si>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</si>
  <si>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</si>
  <si>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</si>
  <si>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</si>
  <si>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</si>
  <si>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</si>
  <si>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</si>
  <si>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</si>
  <si>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</si>
  <si>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</si>
  <si>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</si>
  <si>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</si>
  <si>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</si>
  <si>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</si>
  <si>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</si>
  <si>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</si>
  <si>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</si>
  <si>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</si>
  <si>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</si>
  <si>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</si>
  <si>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</si>
  <si>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</si>
  <si>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</si>
  <si>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</si>
  <si>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</si>
  <si>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</si>
  <si>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</si>
  <si>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</si>
  <si>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</si>
  <si>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</si>
  <si>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</si>
  <si>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</si>
  <si>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</si>
  <si>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</si>
  <si>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</si>
  <si>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</si>
  <si>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</si>
  <si>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</si>
  <si>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</si>
  <si>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</si>
  <si>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</si>
  <si>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</si>
  <si>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</si>
  <si>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</si>
  <si>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</si>
  <si>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</si>
  <si>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</si>
  <si>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</si>
  <si>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</si>
  <si>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</si>
  <si>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</si>
  <si>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</si>
  <si>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</si>
  <si>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</si>
  <si>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</si>
  <si>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</si>
  <si>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</si>
  <si>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</si>
  <si>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</si>
  <si>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</si>
  <si>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</si>
  <si>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</si>
  <si>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</si>
  <si>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</si>
  <si>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</si>
  <si>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</si>
  <si>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</si>
  <si>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</si>
  <si>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</si>
  <si>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</si>
  <si>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</si>
  <si>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</si>
  <si>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</si>
  <si>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</si>
  <si>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</si>
  <si>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</si>
  <si>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</si>
  <si>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</si>
  <si>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</si>
  <si>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</si>
  <si>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</si>
  <si>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</si>
  <si>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</si>
  <si>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</si>
  <si>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</si>
  <si>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</si>
  <si>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</si>
  <si>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</si>
  <si>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</si>
  <si>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</si>
  <si>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</si>
  <si>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</si>
  <si>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</si>
  <si>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</si>
  <si>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</si>
  <si>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</si>
  <si>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</si>
  <si>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</si>
  <si>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</si>
  <si>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</si>
  <si>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</si>
  <si>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</si>
  <si>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</si>
  <si>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</si>
  <si>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</si>
  <si>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</si>
  <si>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</si>
  <si>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</si>
  <si>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</si>
  <si>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</si>
  <si>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</si>
  <si>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</si>
  <si>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</si>
  <si>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</si>
  <si>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</si>
  <si>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</si>
  <si>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</si>
  <si>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</si>
  <si>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</si>
  <si>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</si>
  <si>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</si>
  <si>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</si>
  <si>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</si>
  <si>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</si>
  <si>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</si>
  <si>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</si>
  <si>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</si>
  <si>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</si>
  <si>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</si>
  <si>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</si>
  <si>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</si>
  <si>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</si>
  <si>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</si>
  <si>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</si>
  <si>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</si>
  <si>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</si>
  <si>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</si>
  <si>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</si>
  <si>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</si>
  <si>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</si>
  <si>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</si>
  <si>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</si>
  <si>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</si>
  <si>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</si>
  <si>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</si>
  <si>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</si>
  <si>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</si>
  <si>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</si>
  <si>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</si>
  <si>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</si>
  <si>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</si>
  <si>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</si>
  <si>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</si>
  <si>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</si>
  <si>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</si>
  <si>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</si>
  <si>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</si>
  <si>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</si>
  <si>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</si>
  <si>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</si>
  <si>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</si>
  <si>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</si>
  <si>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</si>
  <si>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</si>
  <si>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</si>
  <si>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</si>
  <si>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</si>
  <si>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</si>
  <si>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</si>
  <si>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</si>
  <si>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</si>
  <si>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</si>
  <si>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</si>
  <si>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</si>
  <si>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</si>
  <si>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</si>
  <si>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</si>
  <si>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</si>
  <si>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</si>
  <si>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</si>
  <si>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</si>
  <si>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</si>
  <si>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</si>
  <si>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</si>
  <si>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</si>
  <si>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</si>
  <si>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</si>
  <si>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</si>
  <si>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</si>
  <si>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</si>
  <si>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</si>
  <si>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</si>
  <si>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</si>
  <si>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</si>
  <si>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</si>
  <si>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</si>
  <si>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</si>
  <si>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</si>
  <si>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</si>
  <si>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</si>
  <si>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</si>
  <si>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</si>
  <si>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</si>
  <si>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</si>
  <si>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</si>
  <si>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</si>
  <si>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</si>
  <si>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</si>
  <si>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</si>
  <si>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</si>
  <si>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</si>
  <si>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</si>
  <si>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</si>
  <si>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</si>
  <si>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</si>
  <si>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</si>
  <si>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</si>
  <si>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</si>
  <si>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</si>
  <si>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</si>
  <si>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</si>
  <si>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</si>
  <si>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</si>
  <si>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</si>
  <si>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</si>
  <si>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</si>
  <si>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</si>
  <si>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</si>
  <si>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</si>
  <si>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</si>
  <si>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</si>
  <si>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</si>
  <si>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</si>
  <si>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</si>
  <si>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</si>
  <si>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</si>
  <si>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</si>
  <si>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</si>
  <si>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</si>
  <si>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</si>
  <si>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</si>
  <si>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</si>
  <si>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</si>
  <si>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</si>
  <si>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</si>
  <si>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</si>
  <si>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</si>
  <si>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</si>
  <si>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</si>
  <si>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</si>
  <si>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</si>
  <si>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</si>
  <si>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</si>
  <si>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</si>
  <si>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</si>
  <si>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</si>
  <si>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</si>
  <si>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</si>
  <si>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</si>
  <si>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</si>
  <si>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</si>
  <si>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</si>
  <si>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</si>
  <si>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</si>
  <si>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</si>
  <si>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</si>
  <si>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</si>
  <si>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</si>
  <si>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</si>
  <si>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</si>
  <si>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</si>
  <si>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</si>
  <si>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</si>
  <si>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</si>
  <si>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</si>
  <si>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</si>
  <si>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</si>
  <si>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</si>
  <si>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</si>
  <si>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</si>
  <si>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</si>
  <si>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</si>
  <si>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</si>
  <si>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</si>
  <si>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</si>
  <si>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</si>
  <si>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</si>
  <si>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</si>
  <si>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</si>
  <si>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</si>
  <si>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</si>
  <si>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</si>
  <si>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</si>
  <si>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</si>
  <si>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</si>
  <si>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</si>
  <si>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</si>
  <si>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</si>
  <si>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</si>
  <si>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</si>
  <si>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</si>
  <si>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</si>
  <si>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</si>
  <si>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</si>
  <si>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</si>
  <si>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</si>
  <si>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</si>
  <si>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</si>
  <si>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</si>
  <si>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</si>
  <si>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</si>
  <si>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</si>
  <si>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</si>
  <si>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</si>
  <si>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</si>
  <si>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</si>
  <si>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</si>
  <si>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</si>
  <si>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</si>
  <si>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</si>
  <si>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</si>
  <si>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</si>
  <si>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</si>
  <si>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</si>
  <si>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</si>
  <si>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</si>
  <si>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</si>
  <si>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</si>
  <si>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</si>
  <si>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</si>
  <si>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</si>
  <si>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</si>
  <si>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</si>
  <si>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</si>
  <si>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</si>
  <si>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</si>
  <si>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</si>
  <si>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</si>
  <si>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</si>
  <si>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</si>
  <si>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</si>
  <si>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</si>
  <si>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</si>
  <si>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</si>
  <si>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</si>
  <si>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</si>
  <si>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</si>
  <si>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</si>
  <si>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</si>
  <si>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</si>
  <si>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</si>
  <si>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</si>
  <si>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</si>
  <si>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</si>
  <si>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</si>
  <si>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</si>
  <si>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</si>
  <si>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</si>
  <si>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</si>
  <si>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</si>
  <si>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</si>
  <si>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</si>
  <si>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</si>
  <si>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</si>
  <si>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</si>
  <si>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</si>
  <si>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</si>
  <si>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</si>
  <si>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</si>
  <si>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</si>
  <si>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</si>
  <si>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</si>
  <si>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</si>
  <si>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</si>
  <si>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</si>
  <si>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</si>
  <si>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</si>
  <si>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</si>
  <si>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</si>
  <si>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</si>
  <si>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</si>
  <si>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</si>
  <si>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</si>
  <si>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</si>
  <si>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</si>
  <si>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</si>
  <si>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</si>
  <si>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</si>
  <si>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</si>
  <si>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</si>
  <si>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</si>
  <si>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</si>
  <si>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</si>
  <si>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</si>
  <si>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</si>
  <si>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</si>
  <si>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</si>
  <si>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</si>
  <si>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</si>
  <si>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</si>
  <si>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</si>
  <si>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</si>
  <si>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</si>
  <si>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</si>
  <si>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</si>
  <si>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</si>
  <si>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</si>
  <si>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</si>
  <si>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</si>
  <si>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</si>
  <si>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</si>
  <si>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</si>
  <si>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</si>
  <si>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</si>
  <si>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</si>
  <si>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</si>
  <si>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</si>
  <si>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</si>
  <si>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</si>
  <si>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</si>
  <si>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</si>
  <si>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</si>
  <si>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</si>
  <si>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</si>
  <si>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</si>
  <si>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</si>
  <si>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</si>
  <si>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</si>
  <si>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</si>
  <si>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</si>
  <si>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</si>
  <si>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</si>
  <si>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</si>
  <si>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</si>
  <si>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</si>
  <si>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</si>
  <si>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</si>
  <si>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</si>
  <si>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</si>
  <si>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</si>
  <si>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</si>
  <si>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</si>
  <si>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</si>
  <si>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</si>
  <si>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</si>
  <si>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</si>
  <si>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</si>
  <si>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</si>
  <si>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</si>
  <si>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</si>
  <si>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</si>
  <si>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</si>
  <si>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</si>
  <si>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</si>
  <si>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</si>
  <si>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</si>
  <si>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</si>
  <si>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</si>
  <si>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</si>
  <si>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</si>
  <si>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</si>
  <si>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</si>
  <si>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</si>
  <si>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</si>
  <si>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</si>
  <si>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</si>
  <si>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</si>
  <si>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</si>
  <si>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</si>
  <si>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</si>
  <si>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</si>
  <si>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</si>
  <si>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</si>
  <si>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</si>
  <si>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</si>
  <si>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</si>
  <si>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</si>
  <si>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</si>
  <si>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</si>
  <si>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</si>
  <si>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</si>
  <si>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</si>
  <si>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</si>
  <si>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</si>
  <si>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</si>
  <si>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</si>
  <si>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</si>
  <si>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</si>
  <si>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</si>
  <si>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</si>
  <si>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</si>
  <si>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</si>
  <si>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</si>
  <si>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</si>
  <si>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</si>
  <si>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</si>
  <si>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</si>
  <si>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</si>
  <si>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</si>
  <si>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</si>
  <si>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</si>
  <si>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</si>
  <si>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</si>
  <si>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</si>
  <si>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</si>
  <si>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</si>
  <si>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</si>
  <si>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</si>
  <si>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</si>
  <si>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</si>
  <si>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</si>
  <si>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</si>
  <si>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</si>
  <si>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</si>
  <si>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</si>
  <si>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</si>
  <si>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</si>
  <si>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</si>
  <si>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</si>
  <si>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</si>
  <si>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</si>
  <si>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</si>
  <si>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</si>
  <si>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</si>
  <si>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</si>
  <si>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</si>
  <si>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</si>
  <si>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</si>
  <si>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</si>
  <si>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</si>
  <si>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</si>
  <si>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</si>
  <si>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</si>
  <si>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</si>
  <si>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</si>
  <si>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</si>
  <si>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</si>
  <si>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</si>
  <si>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</si>
  <si>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</si>
  <si>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</si>
  <si>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</si>
  <si>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</si>
  <si>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</si>
  <si>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</si>
  <si>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</si>
  <si>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</si>
  <si>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</si>
  <si>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</si>
  <si>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</si>
  <si>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</si>
  <si>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</si>
  <si>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</si>
  <si>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</si>
  <si>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</si>
  <si>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</si>
  <si>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</si>
  <si>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</si>
  <si>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</si>
  <si>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</si>
  <si>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</si>
  <si>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</si>
  <si>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</si>
  <si>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</si>
  <si>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</si>
  <si>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</si>
  <si>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</si>
  <si>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</si>
  <si>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</si>
  <si>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</si>
  <si>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</si>
  <si>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</si>
  <si>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</si>
  <si>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</si>
  <si>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</si>
  <si>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</si>
  <si>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</si>
  <si>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</si>
  <si>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</si>
  <si>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</si>
  <si>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</si>
  <si>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</si>
  <si>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</si>
  <si>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</si>
  <si>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</si>
  <si>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</si>
  <si>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</si>
  <si>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</si>
  <si>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</si>
  <si>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</si>
  <si>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</si>
  <si>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</si>
  <si>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</si>
  <si>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</si>
  <si>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</si>
  <si>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</si>
  <si>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</si>
  <si>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</si>
  <si>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</si>
  <si>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</si>
  <si>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</si>
  <si>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</si>
  <si>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</si>
  <si>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</si>
  <si>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</si>
  <si>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</si>
  <si>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</si>
  <si>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</si>
  <si>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</si>
  <si>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</si>
  <si>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</si>
  <si>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</si>
  <si>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</si>
  <si>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</si>
  <si>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</si>
  <si>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</si>
  <si>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</si>
  <si>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</si>
  <si>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</si>
  <si>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</si>
  <si>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</si>
  <si>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</si>
  <si>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</si>
  <si>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</si>
  <si>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</si>
  <si>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</si>
  <si>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</si>
  <si>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</si>
  <si>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</si>
  <si>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</si>
  <si>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</si>
  <si>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</si>
  <si>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</si>
  <si>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</si>
  <si>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</si>
  <si>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</si>
  <si>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</si>
  <si>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</si>
  <si>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</si>
  <si>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</si>
  <si>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</si>
  <si>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</si>
  <si>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</si>
  <si>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</si>
  <si>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</si>
  <si>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</si>
  <si>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</si>
  <si>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</si>
  <si>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</si>
  <si>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</si>
  <si>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</si>
  <si>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</si>
  <si>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</si>
  <si>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</si>
  <si>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</si>
  <si>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</si>
  <si>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</si>
  <si>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</si>
  <si>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</si>
  <si>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</si>
  <si>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</si>
  <si>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</si>
  <si>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</si>
  <si>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</si>
  <si>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</si>
  <si>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</si>
  <si>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</si>
  <si>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</si>
  <si>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</si>
  <si>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</si>
  <si>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</si>
  <si>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</si>
  <si>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</si>
  <si>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</si>
  <si>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</si>
  <si>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</si>
  <si>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</si>
  <si>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</si>
  <si>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</si>
  <si>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</si>
  <si>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</si>
  <si>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</si>
  <si>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</si>
  <si>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</si>
  <si>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</si>
  <si>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</si>
  <si>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</si>
  <si>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</si>
  <si>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</si>
  <si>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</si>
  <si>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</si>
  <si>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</si>
  <si>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</si>
  <si>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</si>
  <si>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</si>
  <si>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</si>
  <si>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</si>
  <si>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</si>
  <si>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</si>
  <si>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</si>
  <si>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</si>
  <si>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</si>
  <si>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</si>
  <si>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</si>
  <si>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</si>
  <si>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</si>
  <si>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</si>
  <si>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</si>
  <si>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</si>
  <si>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</si>
  <si>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</si>
  <si>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</si>
  <si>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</si>
  <si>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</si>
  <si>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</si>
  <si>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</si>
  <si>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</si>
  <si>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</si>
  <si>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</si>
  <si>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</si>
  <si>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</si>
  <si>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</si>
  <si>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</si>
  <si>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</si>
  <si>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</si>
  <si>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</si>
  <si>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</si>
  <si>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</si>
  <si>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</si>
  <si>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</si>
  <si>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</si>
  <si>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</si>
  <si>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</si>
  <si>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</si>
  <si>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</si>
  <si>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</si>
  <si>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</si>
  <si>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</si>
  <si>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</si>
  <si>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</si>
  <si>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</si>
  <si>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</si>
  <si>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</si>
  <si>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</si>
  <si>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</si>
  <si>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</si>
  <si>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</si>
  <si>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</si>
  <si>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</si>
  <si>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</si>
  <si>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</si>
  <si>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</si>
  <si>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</si>
  <si>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</si>
  <si>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</si>
  <si>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</si>
  <si>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</si>
  <si>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</si>
  <si>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</si>
  <si>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</si>
  <si>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</si>
  <si>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</si>
  <si>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</si>
  <si>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</si>
  <si>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</si>
  <si>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</si>
  <si>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</si>
  <si>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</si>
  <si>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</si>
  <si>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</si>
  <si>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</si>
  <si>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</si>
  <si>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</si>
  <si>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</si>
  <si>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</si>
  <si>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</si>
  <si>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</si>
  <si>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</si>
  <si>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</si>
  <si>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</si>
  <si>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</si>
  <si>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</si>
  <si>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</si>
  <si>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</si>
  <si>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</si>
  <si>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</si>
  <si>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</si>
  <si>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</si>
  <si>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</si>
  <si>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</si>
  <si>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</si>
  <si>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</si>
  <si>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</si>
  <si>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</si>
  <si>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</si>
  <si>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</si>
  <si>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</si>
  <si>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</si>
  <si>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</si>
  <si>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</si>
  <si>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</si>
  <si>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</si>
  <si>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</si>
  <si>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</si>
  <si>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</si>
  <si>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</si>
  <si>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</si>
  <si>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</si>
  <si>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</si>
  <si>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</si>
  <si>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</si>
  <si>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</si>
  <si>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</si>
  <si>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</si>
  <si>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</si>
  <si>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</si>
  <si>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</si>
  <si>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</si>
  <si>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</si>
  <si>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</si>
  <si>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</si>
  <si>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</si>
  <si>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</si>
  <si>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</si>
  <si>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</si>
  <si>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</si>
  <si>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</si>
  <si>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</si>
  <si>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</si>
  <si>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</si>
  <si>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</si>
  <si>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</si>
  <si>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</si>
  <si>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</si>
  <si>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</si>
  <si>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</si>
  <si>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</si>
  <si>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</si>
  <si>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</si>
  <si>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</si>
  <si>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</si>
  <si>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</si>
  <si>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</si>
  <si>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</si>
  <si>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</si>
  <si>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</si>
  <si>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</si>
  <si>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</si>
  <si>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</si>
  <si>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</si>
  <si>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</si>
  <si>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</si>
  <si>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</si>
  <si>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</si>
  <si>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</si>
  <si>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</si>
  <si>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</si>
  <si>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</si>
  <si>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</si>
  <si>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</si>
  <si>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</si>
  <si>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</si>
  <si>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</si>
  <si>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</si>
  <si>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</si>
  <si>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</si>
  <si>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</si>
  <si>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</si>
  <si>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</si>
  <si>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</si>
  <si>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</si>
  <si>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</si>
  <si>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</si>
  <si>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</si>
  <si>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</si>
  <si>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</si>
  <si>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</si>
  <si>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</si>
  <si>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</si>
  <si>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</si>
  <si>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</si>
  <si>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</si>
  <si>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</si>
  <si>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</si>
  <si>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</si>
  <si>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</si>
  <si>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</si>
  <si>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</si>
  <si>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</si>
  <si>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</si>
  <si>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</si>
  <si>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</si>
  <si>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</si>
  <si>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</si>
  <si>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</si>
  <si>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</si>
  <si>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</si>
  <si>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</si>
  <si>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</si>
  <si>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</si>
  <si>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</si>
  <si>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</si>
  <si>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</si>
  <si>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</si>
  <si>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</si>
  <si>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</si>
  <si>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</si>
  <si>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</si>
  <si>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</si>
  <si>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</si>
  <si>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</si>
  <si>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</si>
  <si>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</si>
  <si>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</si>
  <si>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</si>
  <si>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</si>
  <si>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</si>
  <si>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</si>
  <si>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</si>
  <si>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</si>
  <si>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</si>
  <si>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</si>
  <si>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</si>
  <si>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</si>
  <si>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</si>
  <si>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</si>
  <si>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</si>
  <si>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</si>
  <si>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</si>
  <si>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</si>
  <si>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</si>
  <si>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</si>
  <si>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</si>
  <si>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</si>
  <si>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</si>
  <si>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</si>
  <si>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</si>
  <si>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</si>
  <si>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</si>
  <si>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</si>
  <si>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</si>
  <si>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</si>
  <si>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</si>
  <si>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</si>
  <si>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</si>
  <si>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</si>
  <si>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</si>
  <si>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</si>
  <si>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</si>
  <si>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</si>
  <si>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</si>
  <si>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</si>
  <si>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</si>
  <si>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</si>
  <si>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</si>
  <si>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</si>
  <si>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</si>
  <si>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</si>
  <si>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</si>
  <si>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</si>
  <si>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</si>
  <si>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</si>
  <si>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</si>
  <si>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</si>
  <si>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</si>
  <si>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</si>
  <si>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</si>
  <si>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</si>
  <si>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</si>
  <si>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</si>
  <si>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</si>
  <si>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</si>
  <si>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</si>
  <si>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</si>
  <si>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</si>
  <si>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</si>
  <si>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</si>
  <si>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</si>
  <si>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</si>
  <si>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</si>
  <si>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</si>
  <si>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</si>
  <si>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</si>
  <si>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</si>
  <si>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</si>
  <si>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</si>
  <si>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</si>
  <si>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</si>
  <si>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</si>
  <si>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</si>
  <si>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</si>
  <si>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</si>
  <si>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</si>
  <si>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</si>
  <si>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</si>
  <si>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</si>
  <si>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</si>
  <si>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</si>
  <si>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</si>
  <si>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</si>
  <si>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</si>
  <si>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</si>
  <si>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</si>
  <si>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</si>
  <si>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</si>
  <si>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</si>
  <si>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</si>
  <si>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</si>
  <si>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</si>
  <si>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</si>
  <si>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</si>
  <si>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</si>
  <si>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</si>
  <si>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</si>
  <si>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</si>
  <si>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</si>
  <si>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</si>
  <si>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</si>
  <si>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</si>
  <si>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</si>
  <si>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</si>
  <si>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</si>
  <si>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</si>
  <si>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</si>
  <si>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</si>
  <si>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</si>
  <si>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</si>
  <si>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</si>
  <si>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</si>
  <si>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</si>
  <si>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</si>
  <si>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</si>
  <si>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</si>
  <si>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</si>
  <si>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</si>
  <si>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</si>
  <si>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</si>
  <si>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</si>
  <si>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</si>
  <si>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</si>
  <si>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</si>
  <si>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</si>
  <si>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</si>
  <si>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</si>
  <si>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</si>
  <si>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</si>
  <si>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</si>
  <si>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</si>
  <si>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</si>
  <si>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</si>
  <si>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</si>
  <si>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</si>
  <si>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</si>
  <si>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</si>
  <si>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</si>
  <si>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</si>
  <si>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</si>
  <si>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</si>
  <si>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</si>
  <si>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</si>
  <si>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</si>
  <si>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</si>
  <si>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</si>
  <si>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</si>
  <si>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</si>
  <si>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</si>
  <si>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</si>
  <si>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</si>
  <si>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</si>
  <si>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</si>
  <si>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</si>
  <si>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</si>
  <si>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</si>
  <si>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</si>
  <si>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</si>
  <si>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</si>
  <si>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</si>
  <si>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</si>
  <si>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</si>
  <si>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</si>
  <si>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</si>
  <si>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</si>
  <si>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</si>
  <si>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</si>
  <si>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</si>
  <si>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</si>
  <si>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</si>
  <si>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</si>
  <si>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</si>
  <si>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</si>
  <si>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</si>
  <si>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</si>
  <si>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</si>
  <si>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</si>
  <si>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</si>
  <si>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</si>
  <si>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</si>
  <si>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</si>
  <si>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</si>
  <si>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</si>
  <si>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</si>
  <si>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</si>
  <si>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</si>
  <si>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</si>
  <si>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</si>
  <si>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</si>
  <si>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</si>
  <si>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</si>
  <si>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</si>
  <si>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</si>
  <si>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</si>
  <si>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</si>
  <si>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</si>
  <si>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</si>
  <si>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</si>
  <si>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</si>
  <si>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</si>
  <si>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</si>
  <si>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</si>
  <si>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</si>
  <si>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</si>
  <si>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</si>
  <si>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</si>
  <si>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</si>
  <si>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</si>
  <si>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</si>
  <si>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</si>
  <si>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</si>
  <si>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</si>
  <si>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</si>
  <si>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</si>
  <si>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</si>
  <si>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</si>
  <si>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</si>
  <si>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</si>
  <si>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</si>
  <si>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</si>
  <si>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</si>
  <si>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</si>
  <si>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</si>
  <si>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</si>
  <si>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</si>
  <si>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</si>
  <si>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</si>
  <si>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</si>
  <si>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</si>
  <si>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</si>
  <si>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</si>
  <si>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</si>
  <si>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</si>
  <si>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</si>
  <si>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</si>
  <si>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</si>
  <si>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</si>
  <si>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</si>
  <si>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</si>
  <si>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</si>
  <si>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</si>
  <si>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</si>
  <si>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</si>
  <si>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</si>
  <si>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</si>
  <si>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</si>
  <si>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</si>
  <si>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</si>
  <si>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</si>
  <si>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</si>
  <si>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</si>
  <si>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</si>
  <si>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</si>
  <si>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</si>
  <si>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</si>
  <si>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</si>
  <si>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</si>
  <si>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</si>
  <si>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</si>
  <si>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</si>
  <si>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</si>
  <si>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</si>
  <si>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</si>
  <si>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</si>
  <si>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</si>
  <si>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</si>
  <si>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</si>
  <si>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</si>
  <si>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</si>
  <si>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</si>
  <si>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</si>
  <si>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</si>
  <si>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</si>
  <si>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</si>
  <si>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</si>
  <si>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</si>
  <si>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</si>
  <si>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</si>
  <si>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</si>
  <si>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</si>
  <si>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</si>
  <si>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</si>
  <si>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</si>
  <si>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</si>
  <si>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</si>
  <si>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</si>
  <si>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</si>
  <si>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</si>
  <si>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</si>
  <si>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</si>
  <si>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</si>
  <si>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</si>
  <si>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</si>
  <si>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</si>
  <si>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</si>
  <si>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</si>
  <si>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</si>
  <si>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</si>
  <si>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</si>
  <si>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</si>
  <si>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</si>
  <si>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</si>
  <si>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</si>
  <si>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</si>
  <si>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</si>
  <si>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</si>
  <si>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</si>
  <si>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</si>
  <si>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</si>
  <si>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</si>
  <si>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</si>
  <si>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</si>
  <si>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</si>
  <si>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</si>
  <si>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</si>
  <si>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</si>
  <si>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</si>
  <si>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</si>
  <si>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</si>
  <si>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</si>
  <si>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</si>
  <si>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</si>
  <si>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</si>
  <si>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</si>
  <si>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</si>
  <si>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</si>
  <si>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</si>
  <si>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</si>
  <si>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</si>
  <si>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</si>
  <si>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</si>
  <si>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</si>
  <si>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</si>
  <si>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</si>
  <si>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</si>
  <si>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</si>
  <si>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</si>
  <si>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</si>
  <si>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</si>
  <si>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</si>
  <si>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</si>
  <si>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</si>
  <si>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</si>
  <si>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</si>
  <si>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</si>
  <si>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</si>
  <si>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</si>
  <si>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</si>
  <si>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</si>
  <si>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</si>
  <si>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</si>
  <si>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</si>
  <si>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</si>
  <si>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</si>
  <si>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</si>
  <si>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</si>
  <si>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</si>
  <si>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</si>
  <si>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</si>
  <si>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</si>
  <si>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</si>
  <si>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</si>
  <si>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</si>
  <si>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</si>
  <si>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</si>
  <si>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</si>
  <si>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</si>
  <si>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</si>
  <si>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</si>
  <si>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</si>
  <si>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</si>
  <si>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</si>
  <si>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</si>
  <si>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</si>
  <si>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</si>
  <si>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</si>
  <si>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</si>
  <si>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</si>
  <si>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</si>
  <si>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</si>
  <si>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</si>
  <si>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</si>
  <si>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</si>
  <si>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</si>
  <si>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</si>
  <si>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</si>
  <si>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</si>
  <si>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</si>
  <si>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</si>
  <si>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</si>
  <si>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</si>
  <si>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</si>
  <si>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</si>
  <si>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</si>
  <si>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</si>
  <si>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</si>
  <si>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</si>
  <si>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</si>
  <si>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</si>
  <si>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</si>
  <si>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</si>
  <si>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</si>
  <si>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</si>
  <si>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</si>
  <si>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</si>
  <si>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</si>
  <si>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</si>
  <si>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</si>
  <si>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</si>
  <si>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</si>
  <si>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</si>
  <si>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</si>
  <si>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</si>
  <si>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</si>
  <si>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</si>
  <si>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</si>
  <si>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</si>
  <si>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</si>
  <si>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</si>
  <si>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</si>
  <si>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</si>
  <si>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</si>
  <si>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</si>
  <si>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</si>
  <si>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</si>
  <si>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</si>
  <si>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</si>
  <si>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</si>
  <si>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</si>
  <si>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</si>
  <si>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</si>
  <si>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</si>
  <si>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</si>
  <si>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</si>
  <si>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</si>
  <si>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</si>
  <si>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</si>
  <si>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</si>
  <si>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</si>
  <si>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</si>
  <si>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</si>
  <si>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</si>
  <si>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</si>
  <si>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</si>
  <si>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</si>
  <si>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</si>
  <si>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</si>
  <si>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</si>
  <si>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</si>
  <si>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</si>
  <si>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</si>
  <si>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</si>
  <si>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</si>
  <si>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</si>
  <si>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</si>
  <si>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</si>
  <si>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</si>
  <si>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</si>
  <si>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</si>
  <si>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</si>
  <si>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</si>
  <si>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</si>
  <si>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</si>
  <si>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</si>
  <si>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</si>
  <si>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</si>
  <si>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</si>
  <si>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</si>
  <si>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</si>
  <si>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</si>
  <si>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</si>
  <si>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</si>
  <si>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</si>
  <si>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</si>
  <si>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</si>
  <si>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</si>
  <si>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</si>
  <si>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</si>
  <si>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</si>
  <si>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</si>
  <si>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</si>
  <si>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</si>
  <si>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</si>
  <si>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</si>
  <si>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</si>
  <si>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</si>
  <si>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</si>
  <si>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</si>
  <si>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</si>
  <si>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</si>
  <si>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</si>
  <si>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</si>
  <si>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</si>
  <si>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</si>
  <si>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</si>
  <si>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</si>
  <si>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</si>
  <si>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</si>
  <si>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</si>
  <si>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</si>
  <si>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</si>
  <si>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</si>
  <si>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</si>
  <si>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</si>
  <si>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</si>
  <si>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</si>
  <si>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</si>
  <si>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</si>
  <si>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</si>
  <si>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</si>
  <si>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</si>
  <si>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</si>
  <si>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</si>
  <si>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</si>
  <si>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</si>
  <si>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</si>
  <si>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</si>
  <si>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</si>
  <si>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</si>
  <si>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</si>
  <si>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</si>
  <si>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</si>
  <si>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</si>
  <si>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</si>
  <si>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</si>
  <si>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</si>
  <si>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</si>
  <si>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</si>
  <si>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</si>
  <si>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</si>
  <si>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</si>
  <si>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</si>
  <si>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</si>
  <si>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</si>
  <si>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</si>
  <si>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</si>
  <si>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</si>
  <si>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</si>
  <si>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</si>
  <si>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</si>
  <si>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</si>
  <si>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</si>
  <si>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</si>
  <si>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</si>
  <si>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</si>
  <si>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</si>
  <si>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</si>
  <si>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</si>
  <si>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</si>
  <si>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</si>
  <si>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</si>
  <si>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</si>
  <si>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</si>
  <si>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</si>
  <si>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</si>
  <si>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</si>
  <si>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</si>
  <si>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</si>
  <si>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</si>
  <si>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</si>
  <si>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</si>
  <si>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</si>
  <si>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</si>
  <si>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</si>
  <si>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</si>
  <si>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</si>
  <si>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</si>
  <si>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</si>
  <si>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</si>
  <si>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</si>
  <si>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</si>
  <si>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</si>
  <si>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</si>
  <si>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</si>
  <si>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</si>
  <si>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</si>
  <si>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</si>
  <si>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</si>
  <si>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</si>
  <si>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</si>
  <si>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</si>
  <si>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</si>
  <si>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</si>
  <si>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</si>
  <si>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</si>
  <si>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</si>
  <si>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</si>
  <si>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</si>
  <si>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</si>
  <si>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</si>
  <si>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</si>
  <si>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</si>
  <si>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</si>
  <si>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</si>
  <si>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</si>
  <si>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</si>
  <si>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</si>
  <si>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</si>
  <si>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</si>
  <si>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</si>
  <si>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</si>
  <si>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</si>
  <si>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</si>
  <si>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</si>
  <si>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</si>
  <si>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</si>
  <si>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</si>
  <si>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</si>
  <si>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</si>
  <si>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</si>
  <si>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</si>
  <si>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</si>
  <si>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</si>
  <si>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</si>
  <si>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</si>
  <si>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</si>
  <si>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</si>
  <si>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</si>
  <si>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</si>
  <si>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</si>
  <si>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</si>
  <si>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</si>
  <si>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</si>
  <si>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</si>
  <si>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</si>
  <si>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</si>
  <si>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</si>
  <si>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</si>
  <si>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</si>
  <si>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</si>
  <si>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</si>
  <si>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</si>
  <si>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</si>
  <si>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</si>
  <si>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</si>
  <si>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</si>
  <si>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</si>
  <si>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</si>
  <si>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</si>
  <si>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</si>
  <si>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</si>
  <si>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</si>
  <si>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</si>
  <si>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</si>
  <si>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</si>
  <si>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</si>
  <si>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</si>
  <si>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</si>
  <si>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</si>
  <si>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</si>
  <si>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</si>
  <si>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</si>
  <si>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</si>
  <si>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</si>
  <si>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</si>
  <si>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</si>
  <si>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</si>
  <si>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</si>
  <si>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</si>
  <si>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</si>
  <si>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</si>
  <si>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</si>
  <si>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</si>
  <si>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</si>
  <si>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</si>
  <si>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</si>
  <si>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</si>
  <si>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</si>
  <si>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</si>
  <si>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</si>
  <si>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</si>
  <si>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</si>
  <si>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</si>
  <si>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</si>
  <si>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</si>
  <si>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</si>
  <si>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</si>
  <si>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</si>
  <si>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</si>
  <si>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</si>
  <si>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</si>
  <si>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</si>
  <si>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</si>
  <si>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</si>
  <si>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</si>
  <si>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</si>
  <si>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</si>
  <si>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</si>
  <si>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</si>
  <si>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</si>
  <si>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</si>
  <si>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</si>
  <si>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</si>
  <si>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</si>
  <si>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</si>
  <si>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</si>
  <si>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</si>
  <si>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</si>
  <si>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</si>
  <si>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</si>
  <si>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</si>
  <si>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</si>
  <si>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</si>
  <si>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</si>
  <si>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</si>
  <si>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</si>
  <si>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</si>
  <si>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</si>
  <si>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</si>
  <si>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</si>
  <si>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</si>
  <si>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</si>
  <si>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</si>
  <si>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</si>
  <si>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</si>
  <si>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</si>
  <si>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</si>
  <si>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</si>
  <si>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</si>
  <si>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</si>
  <si>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</si>
  <si>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</si>
  <si>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</si>
  <si>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</si>
  <si>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</si>
  <si>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</si>
  <si>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</si>
  <si>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</si>
  <si>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</si>
  <si>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</si>
  <si>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</si>
  <si>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</si>
  <si>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</si>
  <si>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</si>
  <si>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</si>
  <si>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</si>
  <si>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</si>
  <si>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</si>
  <si>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</si>
  <si>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</si>
  <si>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</si>
  <si>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</si>
  <si>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</si>
  <si>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</si>
  <si>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</si>
  <si>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</si>
  <si>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</si>
  <si>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</si>
  <si>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</si>
  <si>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</si>
  <si>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</si>
  <si>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</si>
  <si>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</si>
  <si>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</si>
  <si>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</si>
  <si>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</si>
  <si>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</si>
  <si>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</si>
  <si>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</si>
  <si>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</si>
  <si>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</si>
  <si>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</si>
  <si>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</si>
  <si>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</si>
  <si>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</si>
  <si>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</si>
  <si>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</si>
  <si>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</si>
  <si>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</si>
  <si>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</si>
  <si>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</si>
  <si>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</si>
  <si>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</si>
  <si>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</si>
  <si>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</si>
  <si>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</si>
  <si>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</si>
  <si>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</si>
  <si>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</si>
  <si>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</si>
  <si>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</si>
  <si>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</si>
  <si>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</si>
  <si>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</si>
  <si>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</si>
  <si>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</si>
  <si>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</si>
  <si>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</si>
  <si>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</si>
  <si>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</si>
  <si>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</si>
  <si>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</si>
  <si>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</si>
  <si>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</si>
  <si>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</si>
  <si>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</si>
  <si>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</si>
  <si>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</si>
  <si>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</si>
  <si>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</si>
  <si>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</si>
  <si>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</si>
  <si>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</si>
  <si>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</si>
  <si>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</si>
  <si>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</si>
  <si>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</si>
  <si>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</si>
  <si>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</si>
  <si>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</si>
  <si>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</si>
  <si>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</si>
  <si>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</si>
  <si>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</si>
  <si>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</si>
  <si>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</si>
  <si>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</si>
  <si>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</si>
  <si>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</si>
  <si>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</si>
  <si>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</si>
  <si>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</si>
  <si>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</si>
  <si>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</si>
  <si>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</si>
  <si>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</si>
  <si>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</si>
  <si>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</si>
  <si>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</si>
  <si>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</si>
  <si>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</si>
  <si>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</si>
  <si>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</si>
  <si>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</si>
  <si>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</si>
  <si>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</si>
  <si>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</si>
  <si>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</si>
  <si>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</si>
  <si>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</si>
  <si>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</si>
  <si>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</si>
  <si>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</si>
  <si>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</si>
  <si>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</si>
  <si>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</si>
  <si>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</si>
  <si>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</si>
  <si>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</si>
  <si>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</si>
  <si>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</si>
  <si>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</si>
  <si>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</si>
  <si>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</si>
  <si>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</si>
  <si>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</si>
  <si>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</si>
  <si>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</si>
  <si>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</si>
  <si>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</si>
  <si>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</si>
  <si>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</si>
  <si>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</si>
  <si>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</si>
  <si>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</si>
  <si>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</si>
  <si>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</si>
  <si>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</si>
  <si>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</si>
  <si>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</si>
  <si>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</si>
  <si>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</si>
  <si>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</si>
  <si>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</si>
  <si>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</si>
  <si>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</si>
  <si>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</si>
  <si>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</si>
  <si>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</si>
  <si>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</si>
  <si>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</si>
  <si>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</si>
  <si>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</si>
  <si>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</si>
  <si>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</si>
  <si>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</si>
  <si>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</si>
  <si>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</si>
  <si>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</si>
  <si>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</si>
  <si>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</si>
  <si>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</si>
  <si>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</si>
  <si>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</si>
  <si>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</si>
  <si>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</si>
  <si>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</si>
  <si>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</si>
  <si>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</si>
  <si>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</si>
  <si>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</si>
  <si>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</si>
  <si>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</si>
  <si>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</si>
  <si>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</si>
  <si>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</si>
  <si>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</si>
  <si>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</si>
  <si>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</si>
  <si>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</si>
  <si>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</si>
  <si>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</si>
  <si>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</si>
  <si>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</si>
  <si>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</si>
  <si>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</si>
  <si>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</si>
  <si>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</si>
  <si>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</si>
  <si>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</si>
  <si>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</si>
  <si>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</si>
  <si>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</si>
  <si>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</si>
  <si>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</si>
  <si>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</si>
  <si>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</si>
  <si>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</si>
  <si>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</si>
  <si>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</si>
  <si>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</si>
  <si>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</si>
  <si>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</si>
  <si>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</si>
  <si>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</si>
  <si>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</si>
  <si>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</si>
  <si>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</si>
  <si>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</si>
  <si>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</si>
  <si>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</si>
  <si>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</si>
  <si>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</si>
  <si>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</si>
  <si>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</si>
  <si>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</si>
  <si>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</si>
  <si>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</si>
  <si>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</si>
  <si>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</si>
  <si>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</si>
  <si>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</si>
  <si>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</si>
  <si>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</si>
  <si>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</si>
  <si>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</si>
  <si>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</si>
  <si>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</si>
  <si>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</si>
  <si>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</si>
  <si>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</si>
  <si>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</si>
  <si>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</si>
  <si>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</si>
  <si>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</si>
  <si>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</si>
  <si>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</si>
  <si>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</si>
  <si>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</si>
  <si>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</si>
  <si>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</si>
  <si>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</si>
  <si>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</si>
  <si>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</si>
  <si>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</si>
  <si>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</si>
  <si>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</si>
  <si>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</si>
  <si>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</si>
  <si>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</si>
  <si>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</si>
  <si>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</si>
  <si>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</si>
  <si>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</si>
  <si>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</si>
  <si>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</si>
  <si>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</si>
  <si>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</si>
  <si>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</si>
  <si>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</si>
  <si>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</si>
  <si>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</si>
  <si>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</si>
  <si>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</si>
  <si>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</si>
  <si>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</si>
  <si>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</si>
  <si>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</si>
  <si>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</si>
  <si>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</si>
  <si>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</si>
  <si>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</si>
  <si>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</si>
  <si>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</si>
  <si>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</si>
  <si>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</si>
  <si>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</si>
  <si>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</si>
  <si>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</si>
  <si>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</si>
  <si>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</si>
  <si>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</si>
  <si>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</si>
  <si>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</si>
  <si>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</si>
  <si>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</si>
  <si>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</si>
  <si>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</si>
  <si>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</si>
  <si>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</si>
  <si>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</si>
  <si>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</si>
  <si>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</si>
  <si>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</si>
  <si>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</si>
  <si>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</si>
  <si>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</si>
  <si>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</si>
  <si>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</si>
  <si>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</si>
  <si>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</si>
  <si>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</si>
  <si>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</si>
  <si>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</si>
  <si>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</si>
  <si>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</si>
  <si>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</si>
  <si>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</si>
  <si>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</si>
  <si>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</si>
  <si>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</si>
  <si>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</si>
  <si>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</si>
  <si>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</si>
  <si>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</si>
  <si>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</si>
  <si>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</si>
  <si>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</si>
  <si>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</si>
  <si>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</si>
  <si>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</si>
  <si>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</si>
  <si>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</si>
  <si>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</si>
  <si>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</si>
  <si>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</si>
  <si>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</si>
  <si>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</si>
  <si>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</si>
  <si>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</si>
  <si>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</si>
  <si>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</si>
  <si>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</si>
  <si>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</si>
  <si>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</si>
  <si>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</si>
  <si>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</si>
  <si>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</si>
  <si>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</si>
  <si>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</si>
  <si>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</si>
  <si>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</si>
  <si>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</si>
  <si>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</si>
  <si>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</si>
  <si>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</si>
  <si>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</si>
  <si>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</si>
  <si>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</si>
  <si>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</si>
  <si>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</si>
  <si>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</si>
  <si>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</si>
  <si>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</si>
  <si>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</si>
  <si>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</si>
  <si>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</si>
  <si>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</si>
  <si>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</si>
  <si>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</si>
  <si>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</si>
  <si>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</si>
  <si>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</si>
  <si>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</si>
  <si>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</si>
  <si>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</si>
  <si>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</si>
  <si>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</si>
  <si>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</si>
  <si>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</si>
  <si>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</si>
  <si>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</si>
  <si>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</si>
  <si>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</si>
  <si>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</si>
  <si>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</si>
  <si>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</si>
  <si>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</si>
  <si>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</si>
  <si>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</si>
  <si>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</si>
  <si>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</si>
  <si>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</si>
  <si>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</si>
  <si>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</si>
  <si>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</si>
  <si>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</si>
  <si>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</si>
  <si>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</si>
  <si>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</si>
  <si>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</si>
  <si>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</si>
  <si>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</si>
  <si>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</si>
  <si>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</si>
  <si>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</si>
  <si>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</si>
  <si>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</si>
  <si>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</si>
  <si>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</si>
  <si>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</si>
  <si>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</si>
  <si>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</si>
  <si>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</si>
  <si>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</si>
  <si>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</si>
  <si>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</si>
  <si>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</si>
  <si>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</si>
  <si>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</si>
  <si>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</si>
  <si>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</si>
  <si>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</si>
  <si>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</si>
  <si>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</si>
  <si>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</si>
  <si>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</si>
  <si>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</si>
  <si>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</si>
  <si>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</si>
  <si>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</si>
  <si>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</si>
  <si>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</si>
  <si>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</si>
  <si>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</si>
  <si>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</si>
  <si>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</si>
  <si>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</si>
  <si>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</si>
  <si>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</si>
  <si>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</si>
  <si>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</si>
  <si>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</si>
  <si>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</si>
  <si>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</si>
  <si>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</si>
  <si>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</si>
  <si>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</si>
  <si>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</si>
  <si>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</si>
  <si>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</si>
  <si>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</si>
  <si>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</si>
  <si>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</si>
  <si>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</si>
  <si>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</si>
  <si>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</si>
  <si>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</si>
  <si>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</si>
  <si>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</si>
  <si>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</si>
  <si>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</si>
  <si>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</si>
  <si>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</si>
  <si>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</si>
  <si>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</si>
  <si>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</si>
  <si>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</si>
  <si>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</si>
  <si>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</si>
  <si>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</si>
  <si>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</si>
  <si>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</si>
  <si>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</si>
  <si>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</si>
  <si>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</si>
  <si>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</si>
  <si>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</si>
  <si>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</si>
  <si>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</si>
  <si>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</si>
  <si>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</si>
  <si>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</si>
  <si>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</si>
  <si>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</si>
  <si>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</si>
  <si>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</si>
  <si>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</si>
  <si>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</si>
  <si>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</si>
  <si>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</si>
  <si>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</si>
  <si>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</si>
  <si>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</si>
  <si>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</si>
  <si>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</si>
  <si>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</si>
  <si>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</si>
  <si>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</si>
  <si>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</si>
  <si>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</si>
  <si>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</si>
  <si>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</si>
  <si>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</si>
  <si>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</si>
  <si>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</si>
  <si>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</si>
  <si>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</si>
  <si>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</si>
  <si>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</si>
  <si>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</si>
  <si>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</si>
  <si>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</si>
  <si>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</si>
  <si>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</si>
  <si>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</si>
  <si>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</si>
  <si>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</si>
  <si>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</si>
  <si>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</si>
  <si>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</si>
  <si>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</si>
  <si>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</si>
  <si>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</si>
  <si>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</si>
  <si>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</si>
  <si>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</si>
  <si>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</si>
  <si>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</si>
  <si>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</si>
  <si>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</si>
  <si>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</si>
  <si>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</si>
  <si>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</si>
  <si>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</si>
  <si>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</si>
  <si>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</si>
  <si>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</si>
  <si>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</si>
  <si>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</si>
  <si>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</si>
  <si>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</si>
  <si>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</si>
  <si>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</si>
  <si>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</si>
  <si>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</si>
  <si>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</si>
  <si>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</si>
  <si>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</si>
  <si>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</si>
  <si>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</si>
  <si>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</si>
  <si>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</si>
  <si>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</si>
  <si>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</si>
  <si>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</si>
  <si>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</si>
  <si>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</si>
  <si>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</si>
  <si>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</si>
  <si>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</si>
  <si>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</si>
  <si>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</si>
  <si>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</si>
  <si>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</si>
  <si>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</si>
  <si>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</si>
  <si>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</si>
  <si>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</si>
  <si>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</si>
  <si>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</si>
  <si>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</si>
  <si>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</si>
  <si>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</si>
  <si>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</si>
  <si>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</si>
  <si>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</si>
  <si>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</si>
  <si>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</si>
  <si>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</si>
  <si>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</si>
  <si>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</si>
  <si>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</si>
  <si>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</si>
  <si>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</si>
  <si>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</si>
  <si>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</si>
  <si>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</si>
  <si>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</si>
  <si>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</si>
  <si>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</si>
  <si>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</si>
  <si>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</si>
  <si>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</si>
  <si>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</si>
  <si>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</si>
  <si>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</si>
  <si>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</si>
  <si>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</si>
  <si>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</si>
  <si>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</si>
  <si>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</si>
  <si>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</si>
  <si>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</si>
  <si>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</si>
  <si>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</si>
  <si>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</si>
  <si>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</si>
  <si>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</si>
  <si>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</si>
  <si>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</si>
  <si>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</si>
  <si>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</si>
  <si>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</si>
  <si>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</si>
  <si>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</si>
  <si>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</si>
  <si>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</si>
  <si>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</si>
  <si>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</si>
  <si>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</si>
  <si>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</si>
  <si>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</si>
  <si>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</si>
  <si>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</si>
  <si>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</si>
  <si>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</si>
  <si>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</si>
  <si>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</si>
  <si>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</si>
  <si>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</si>
  <si>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</si>
  <si>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</si>
  <si>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</si>
  <si>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</si>
  <si>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</si>
  <si>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</si>
  <si>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</si>
  <si>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</si>
  <si>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</si>
  <si>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</si>
  <si>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</si>
  <si>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</si>
  <si>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</si>
  <si>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</si>
  <si>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</si>
  <si>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</si>
  <si>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</si>
  <si>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</si>
  <si>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</si>
  <si>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</si>
  <si>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</si>
  <si>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</si>
  <si>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</si>
  <si>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</si>
  <si>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</si>
  <si>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</si>
  <si>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</si>
  <si>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</si>
  <si>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</si>
  <si>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</si>
  <si>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</si>
  <si>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</si>
  <si>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</si>
  <si>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</si>
  <si>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</si>
  <si>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</si>
  <si>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</si>
  <si>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</si>
  <si>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</si>
  <si>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</si>
  <si>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</si>
  <si>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</si>
  <si>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</si>
  <si>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</si>
  <si>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</si>
  <si>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</si>
  <si>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</si>
  <si>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</si>
  <si>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</si>
  <si>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</si>
  <si>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</si>
  <si>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</si>
  <si>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</si>
  <si>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</si>
  <si>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</si>
  <si>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</si>
  <si>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</si>
  <si>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</si>
  <si>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</si>
  <si>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</si>
  <si>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</si>
  <si>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</si>
  <si>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</si>
  <si>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</si>
  <si>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</si>
  <si>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</si>
  <si>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</si>
  <si>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</si>
  <si>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</si>
  <si>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</si>
  <si>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</si>
  <si>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</si>
  <si>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</si>
  <si>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</si>
  <si>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</si>
  <si>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</si>
  <si>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</si>
  <si>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</si>
  <si>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</si>
  <si>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</si>
  <si>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</si>
  <si>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</si>
  <si>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</si>
  <si>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</si>
  <si>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</si>
  <si>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</si>
  <si>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</si>
  <si>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</si>
  <si>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</si>
  <si>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</si>
  <si>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</si>
  <si>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</si>
  <si>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</si>
  <si>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</si>
  <si>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</si>
  <si>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</si>
  <si>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</si>
  <si>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</si>
  <si>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</si>
  <si>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</si>
  <si>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</si>
  <si>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</si>
  <si>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</si>
  <si>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</si>
  <si>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</si>
  <si>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</si>
  <si>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</si>
  <si>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</si>
  <si>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</si>
  <si>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</si>
  <si>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</si>
  <si>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</si>
  <si>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</si>
  <si>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</si>
  <si>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</si>
  <si>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</si>
  <si>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</si>
  <si>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</si>
  <si>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</si>
  <si>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</si>
  <si>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</si>
  <si>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</si>
  <si>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</si>
  <si>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</si>
  <si>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</si>
  <si>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</si>
  <si>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</si>
  <si>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</si>
  <si>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</si>
  <si>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</si>
  <si>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</si>
  <si>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</si>
  <si>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</si>
  <si>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</si>
  <si>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</si>
  <si>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</si>
  <si>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</si>
  <si>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</si>
  <si>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</si>
  <si>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</si>
  <si>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</si>
  <si>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</si>
  <si>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</si>
  <si>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</si>
  <si>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</si>
  <si>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</si>
  <si>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</si>
  <si>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</si>
  <si>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</si>
  <si>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</si>
  <si>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</si>
  <si>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</si>
  <si>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</si>
  <si>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</si>
  <si>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</si>
  <si>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</si>
  <si>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</si>
  <si>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</si>
  <si>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</si>
  <si>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</si>
  <si>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</si>
  <si>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</si>
  <si>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</si>
  <si>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</si>
  <si>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</si>
  <si>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</si>
  <si>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</si>
  <si>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</si>
  <si>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</si>
  <si>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</si>
  <si>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</si>
  <si>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</si>
  <si>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</si>
  <si>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</si>
  <si>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</si>
  <si>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</si>
  <si>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</si>
  <si>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</si>
  <si>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</si>
  <si>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</si>
  <si>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</si>
  <si>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</si>
  <si>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</si>
  <si>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</si>
  <si>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</si>
  <si>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</si>
  <si>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</si>
  <si>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</si>
  <si>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</si>
  <si>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</si>
  <si>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</si>
  <si>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</si>
  <si>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</si>
  <si>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</si>
  <si>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</si>
  <si>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</si>
  <si>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</si>
  <si>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</si>
  <si>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</si>
  <si>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</si>
  <si>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</si>
  <si>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</si>
  <si>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</si>
  <si>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</si>
  <si>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</si>
  <si>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</si>
  <si>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</si>
  <si>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</si>
  <si>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</si>
  <si>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</si>
  <si>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</si>
  <si>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</si>
  <si>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</si>
  <si>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</si>
  <si>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</si>
  <si>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</si>
  <si>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</si>
  <si>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</si>
  <si>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</si>
  <si>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</si>
  <si>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</si>
  <si>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</si>
  <si>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</si>
  <si>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</si>
  <si>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</si>
  <si>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</si>
  <si>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</si>
  <si>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</si>
  <si>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</si>
  <si>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</si>
  <si>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</si>
  <si>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</si>
  <si>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</si>
  <si>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</si>
  <si>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</si>
  <si>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</si>
  <si>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</si>
  <si>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</si>
  <si>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</si>
  <si>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</si>
  <si>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</si>
  <si>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</si>
  <si>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</si>
  <si>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</si>
  <si>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</si>
  <si>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</si>
  <si>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</si>
  <si>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</si>
  <si>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</si>
  <si>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</si>
  <si>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</si>
  <si>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</si>
  <si>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</si>
  <si>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</si>
  <si>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</si>
  <si>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</si>
  <si>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</si>
  <si>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</si>
  <si>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</si>
  <si>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</si>
  <si>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</si>
  <si>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</si>
  <si>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</si>
  <si>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</si>
  <si>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</si>
  <si>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</si>
  <si>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</si>
  <si>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</si>
  <si>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</si>
  <si>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</si>
  <si>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</si>
  <si>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</si>
  <si>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</si>
  <si>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</si>
  <si>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</si>
  <si>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</si>
  <si>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</si>
  <si>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</si>
  <si>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</si>
  <si>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</si>
  <si>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</si>
  <si>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</si>
  <si>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</si>
  <si>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</si>
  <si>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</si>
  <si>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</si>
  <si>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</si>
  <si>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</si>
  <si>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</si>
  <si>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</si>
  <si>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</si>
  <si>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</si>
  <si>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</si>
  <si>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</si>
  <si>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</si>
  <si>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</si>
  <si>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</si>
  <si>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</si>
  <si>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</si>
  <si>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</si>
  <si>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</si>
  <si>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</si>
  <si>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</si>
  <si>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</si>
  <si>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</si>
  <si>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</si>
  <si>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</si>
  <si>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</si>
  <si>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</si>
  <si>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</si>
  <si>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</si>
  <si>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</si>
  <si>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</si>
  <si>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</si>
  <si>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</si>
  <si>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</si>
  <si>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</si>
  <si>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</si>
  <si>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</si>
  <si>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</si>
  <si>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</si>
  <si>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</si>
  <si>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</si>
  <si>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</si>
  <si>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</si>
  <si>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</si>
  <si>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</si>
  <si>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</si>
  <si>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</si>
  <si>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</si>
  <si>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</si>
  <si>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</si>
  <si>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</si>
  <si>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</si>
  <si>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</si>
  <si>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</si>
  <si>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</si>
  <si>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</si>
  <si>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</si>
  <si>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</si>
  <si>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</si>
  <si>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</si>
  <si>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</si>
  <si>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</si>
  <si>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</si>
  <si>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</si>
  <si>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</si>
  <si>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</si>
  <si>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</si>
  <si>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</si>
  <si>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</si>
  <si>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</si>
  <si>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</si>
  <si>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</si>
  <si>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</si>
  <si>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</si>
  <si>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</si>
  <si>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</si>
  <si>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</si>
  <si>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</si>
  <si>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</si>
  <si>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</si>
  <si>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</si>
  <si>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</si>
  <si>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</si>
  <si>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</si>
  <si>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</si>
  <si>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</si>
  <si>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</si>
  <si>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</si>
  <si>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</si>
  <si>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</si>
  <si>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</si>
  <si>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</si>
  <si>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</si>
  <si>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</si>
  <si>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</si>
  <si>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</si>
  <si>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</si>
  <si>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</si>
  <si>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</si>
  <si>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</si>
  <si>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</si>
  <si>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</si>
  <si>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</si>
  <si>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</si>
  <si>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</si>
  <si>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</si>
  <si>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</si>
  <si>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</si>
  <si>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</si>
  <si>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</si>
  <si>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</si>
  <si>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</si>
  <si>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</si>
  <si>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</si>
  <si>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</si>
  <si>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</si>
  <si>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</si>
  <si>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</si>
  <si>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</si>
  <si>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</si>
  <si>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</si>
  <si>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</si>
  <si>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</si>
  <si>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</si>
  <si>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</si>
  <si>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</si>
  <si>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</si>
  <si>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</si>
  <si>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</si>
  <si>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</si>
  <si>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</si>
  <si>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</si>
  <si>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</si>
  <si>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</si>
  <si>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</si>
  <si>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</si>
  <si>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</si>
  <si>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</si>
  <si>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</si>
  <si>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</si>
  <si>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</si>
  <si>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</si>
  <si>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</si>
  <si>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</si>
  <si>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</si>
  <si>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</si>
  <si>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</si>
  <si>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</si>
  <si>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</si>
  <si>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</si>
  <si>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</si>
  <si>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</si>
  <si>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</si>
  <si>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</si>
  <si>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</si>
  <si>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</si>
  <si>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</si>
  <si>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</si>
  <si>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</si>
  <si>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</si>
  <si>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</si>
  <si>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</si>
  <si>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</si>
  <si>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</si>
  <si>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</si>
  <si>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</si>
  <si>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</si>
  <si>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</si>
  <si>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</si>
  <si>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</si>
  <si>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</si>
  <si>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</si>
  <si>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</si>
  <si>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</si>
  <si>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</si>
  <si>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</si>
  <si>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</si>
  <si>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</si>
  <si>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</si>
  <si>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</si>
  <si>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</si>
  <si>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</si>
  <si>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</si>
  <si>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</si>
  <si>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</si>
  <si>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</si>
  <si>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</si>
  <si>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</si>
  <si>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</si>
  <si>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</si>
  <si>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</si>
  <si>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</si>
  <si>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</si>
  <si>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</si>
  <si>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</si>
  <si>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</si>
  <si>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</si>
  <si>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</si>
  <si>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</si>
  <si>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</si>
  <si>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</si>
  <si>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</si>
  <si>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</si>
  <si>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</si>
  <si>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</si>
  <si>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</si>
  <si>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</si>
  <si>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</si>
  <si>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</si>
  <si>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</si>
  <si>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</si>
  <si>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</si>
  <si>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</si>
  <si>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</si>
  <si>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</si>
  <si>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</si>
  <si>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</si>
  <si>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</si>
  <si>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</si>
  <si>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</si>
  <si>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</si>
  <si>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</si>
  <si>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</si>
  <si>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</si>
  <si>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</si>
  <si>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</si>
  <si>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</si>
  <si>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</si>
  <si>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</si>
  <si>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</si>
  <si>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</si>
  <si>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</si>
  <si>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</si>
  <si>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</si>
  <si>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</si>
  <si>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</si>
  <si>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</si>
  <si>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</si>
  <si>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</si>
  <si>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</si>
  <si>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</si>
  <si>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</si>
  <si>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</si>
  <si>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</si>
  <si>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</si>
  <si>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</si>
  <si>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</si>
  <si>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</si>
  <si>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</si>
  <si>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</si>
  <si>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</si>
  <si>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</si>
  <si>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</si>
  <si>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</si>
  <si>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</si>
  <si>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</si>
  <si>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</si>
  <si>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</si>
  <si>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</si>
  <si>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</si>
  <si>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</si>
  <si>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</si>
  <si>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</si>
  <si>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</si>
  <si>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</si>
  <si>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</si>
  <si>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</si>
  <si>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</si>
  <si>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</si>
  <si>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</si>
  <si>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</si>
  <si>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</si>
  <si>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</si>
  <si>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</si>
  <si>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</si>
  <si>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</si>
  <si>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</si>
  <si>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</si>
  <si>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</si>
  <si>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</si>
  <si>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</si>
  <si>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</si>
  <si>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</si>
  <si>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</si>
  <si>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</si>
  <si>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</si>
  <si>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</si>
  <si>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</si>
  <si>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</si>
  <si>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</si>
  <si>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</si>
  <si>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</si>
  <si>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</si>
  <si>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</si>
  <si>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</si>
  <si>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</si>
  <si>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</si>
  <si>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</si>
  <si>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</si>
  <si>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</si>
  <si>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</si>
  <si>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</si>
  <si>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</si>
  <si>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</si>
  <si>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</si>
  <si>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</si>
  <si>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</si>
  <si>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</si>
  <si>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</si>
  <si>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</si>
  <si>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</si>
  <si>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</si>
  <si>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</si>
  <si>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</si>
  <si>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</si>
  <si>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</si>
  <si>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</si>
  <si>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</si>
  <si>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</si>
  <si>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</si>
  <si>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</si>
  <si>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</si>
  <si>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</si>
  <si>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</si>
  <si>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</si>
  <si>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</si>
  <si>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</si>
  <si>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</si>
  <si>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</si>
  <si>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</si>
  <si>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</si>
  <si>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</si>
  <si>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</si>
  <si>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</si>
  <si>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</si>
  <si>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</si>
  <si>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</si>
  <si>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</si>
  <si>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</si>
  <si>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</si>
  <si>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</si>
  <si>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</si>
  <si>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</si>
  <si>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</si>
  <si>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</si>
  <si>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</si>
  <si>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</si>
  <si>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</si>
  <si>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</si>
  <si>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</si>
  <si>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</si>
  <si>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</si>
  <si>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</si>
  <si>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</si>
  <si>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</si>
  <si>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</si>
  <si>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</si>
  <si>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</si>
  <si>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</si>
  <si>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</si>
  <si>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</si>
  <si>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</si>
  <si>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</si>
  <si>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</si>
  <si>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</si>
  <si>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</si>
  <si>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</si>
  <si>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</si>
  <si>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</si>
  <si>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</si>
  <si>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</si>
  <si>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</si>
  <si>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</si>
  <si>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</si>
  <si>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</si>
  <si>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</si>
  <si>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</si>
  <si>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</si>
  <si>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</si>
  <si>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</si>
  <si>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</si>
  <si>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</si>
  <si>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</si>
  <si>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</si>
  <si>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</si>
  <si>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</si>
  <si>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</si>
  <si>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</si>
  <si>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</si>
  <si>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</si>
  <si>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</si>
  <si>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</si>
  <si>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</si>
  <si>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</si>
  <si>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</si>
  <si>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</si>
  <si>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</si>
  <si>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</si>
  <si>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</si>
  <si>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</si>
  <si>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</si>
  <si>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</si>
  <si>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</si>
  <si>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</si>
  <si>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</si>
  <si>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</si>
  <si>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</si>
  <si>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</si>
  <si>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</si>
  <si>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</si>
  <si>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</si>
  <si>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</si>
  <si>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</si>
  <si>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</si>
  <si>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</si>
  <si>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</si>
  <si>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</si>
  <si>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</si>
  <si>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</si>
  <si>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</si>
  <si>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</si>
  <si>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</si>
  <si>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</si>
  <si>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</si>
  <si>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</si>
  <si>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</si>
  <si>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</si>
  <si>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</si>
  <si>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</si>
  <si>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</si>
  <si>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</si>
  <si>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</si>
  <si>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</si>
  <si>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</si>
  <si>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</si>
  <si>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</si>
  <si>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</si>
  <si>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</si>
  <si>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</si>
  <si>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</si>
  <si>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</si>
  <si>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</si>
  <si>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</si>
  <si>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</si>
  <si>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</si>
  <si>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</si>
  <si>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</si>
  <si>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</si>
  <si>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</si>
  <si>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</si>
  <si>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</si>
  <si>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</si>
  <si>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</si>
  <si>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</si>
  <si>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</si>
  <si>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</si>
  <si>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</si>
  <si>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</si>
  <si>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</si>
  <si>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</si>
  <si>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</si>
  <si>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</si>
  <si>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</si>
  <si>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</si>
  <si>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</si>
  <si>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</si>
  <si>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</si>
  <si>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</si>
  <si>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</si>
  <si>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</si>
  <si>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</si>
  <si>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</si>
  <si>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</si>
  <si>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</si>
  <si>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</si>
  <si>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</si>
  <si>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</si>
  <si>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</si>
  <si>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</si>
  <si>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</si>
  <si>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</si>
  <si>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</si>
  <si>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</si>
  <si>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</si>
  <si>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</si>
  <si>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</si>
  <si>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</si>
  <si>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</si>
  <si>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</si>
  <si>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</si>
  <si>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</si>
  <si>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</si>
  <si>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</si>
  <si>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</si>
  <si>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</si>
  <si>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</si>
  <si>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</si>
  <si>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</si>
  <si>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</si>
  <si>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</si>
  <si>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</si>
  <si>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</si>
  <si>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</si>
  <si>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</si>
  <si>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</si>
  <si>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</si>
  <si>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</si>
  <si>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</si>
  <si>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</si>
  <si>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</si>
  <si>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</si>
  <si>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</si>
  <si>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</si>
  <si>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</si>
  <si>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</si>
  <si>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</si>
  <si>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</si>
  <si>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</si>
  <si>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</si>
  <si>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</si>
  <si>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</si>
  <si>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</si>
  <si>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</si>
  <si>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</si>
  <si>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</si>
  <si>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</si>
  <si>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</si>
  <si>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</si>
  <si>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</si>
  <si>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</si>
  <si>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</si>
  <si>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</si>
  <si>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</si>
  <si>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</si>
  <si>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</si>
  <si>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</si>
  <si>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</si>
  <si>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</si>
  <si>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</si>
  <si>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</si>
  <si>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</si>
  <si>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</si>
  <si>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</si>
  <si>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</si>
  <si>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</si>
  <si>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</si>
  <si>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</si>
  <si>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</si>
  <si>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</si>
  <si>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</si>
  <si>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</si>
  <si>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</si>
  <si>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</si>
  <si>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</si>
  <si>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</si>
  <si>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</si>
  <si>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</si>
  <si>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</si>
  <si>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</si>
  <si>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</si>
  <si>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</si>
  <si>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</si>
  <si>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</si>
  <si>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</si>
  <si>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</si>
  <si>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</si>
  <si>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</si>
  <si>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</si>
  <si>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</si>
  <si>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</si>
  <si>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</si>
  <si>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</si>
  <si>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</si>
  <si>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</si>
  <si>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</si>
  <si>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</si>
  <si>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</si>
  <si>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</si>
  <si>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</si>
  <si>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</si>
  <si>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</si>
  <si>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</si>
  <si>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</si>
  <si>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</si>
  <si>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</si>
  <si>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</si>
  <si>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</si>
  <si>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</si>
  <si>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</si>
  <si>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</si>
  <si>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</si>
  <si>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</si>
  <si>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</si>
  <si>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</si>
  <si>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</si>
  <si>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</si>
  <si>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</si>
  <si>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</si>
  <si>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</si>
  <si>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</si>
  <si>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</si>
  <si>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</si>
  <si>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</si>
  <si>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</si>
  <si>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</si>
  <si>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</si>
  <si>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</si>
  <si>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</si>
  <si>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</si>
  <si>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</si>
  <si>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</si>
  <si>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</si>
  <si>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</si>
  <si>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</si>
  <si>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</si>
  <si>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</si>
  <si>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</si>
  <si>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</si>
  <si>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</si>
  <si>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</si>
  <si>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</si>
  <si>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</si>
  <si>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</si>
  <si>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</si>
  <si>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</si>
  <si>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</si>
  <si>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</si>
  <si>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</si>
  <si>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</si>
  <si>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</si>
  <si>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</si>
  <si>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</si>
  <si>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</si>
  <si>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</si>
  <si>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</si>
  <si>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</si>
  <si>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</si>
  <si>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</si>
  <si>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</si>
  <si>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</si>
  <si>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</si>
  <si>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</si>
  <si>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</si>
  <si>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</si>
  <si>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</si>
  <si>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</si>
  <si>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</si>
  <si>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</si>
  <si>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</si>
  <si>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</si>
  <si>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</si>
  <si>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</si>
  <si>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</si>
  <si>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</si>
  <si>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</si>
  <si>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</si>
  <si>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</si>
  <si>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</si>
  <si>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</si>
  <si>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</si>
  <si>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</si>
  <si>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</si>
  <si>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</si>
  <si>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</si>
  <si>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</si>
  <si>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</si>
  <si>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</si>
  <si>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</si>
  <si>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</si>
  <si>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</si>
  <si>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</si>
  <si>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</si>
  <si>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</si>
  <si>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</si>
  <si>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</si>
  <si>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</si>
  <si>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</si>
  <si>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</si>
  <si>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</si>
  <si>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</si>
  <si>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</si>
  <si>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</si>
  <si>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</si>
  <si>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</si>
  <si>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</si>
  <si>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</si>
  <si>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</si>
  <si>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</si>
  <si>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</si>
  <si>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</si>
  <si>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</si>
  <si>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</si>
  <si>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</si>
  <si>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</si>
  <si>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</si>
  <si>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</si>
  <si>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</si>
  <si>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</si>
  <si>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</si>
  <si>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</si>
  <si>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</si>
  <si>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</si>
  <si>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</si>
  <si>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</si>
  <si>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</si>
  <si>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</si>
  <si>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</si>
  <si>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</si>
  <si>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</si>
  <si>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</si>
  <si>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</si>
  <si>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</si>
  <si>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</si>
  <si>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</si>
  <si>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</si>
  <si>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</si>
  <si>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</si>
  <si>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</si>
  <si>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</si>
  <si>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</si>
  <si>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</si>
  <si>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</si>
  <si>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</si>
  <si>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</si>
  <si>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</si>
  <si>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</si>
  <si>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</si>
  <si>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</si>
  <si>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</si>
  <si>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</si>
  <si>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</si>
  <si>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</si>
  <si>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</si>
  <si>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</si>
  <si>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</si>
  <si>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</si>
  <si>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</si>
  <si>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</si>
  <si>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</si>
  <si>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</si>
  <si>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</si>
  <si>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</si>
  <si>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</si>
  <si>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</si>
  <si>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</si>
  <si>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</si>
  <si>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</si>
  <si>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</si>
  <si>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</si>
  <si>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</si>
  <si>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</si>
  <si>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</si>
  <si>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</si>
  <si>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</si>
  <si>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</si>
  <si>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</si>
  <si>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</si>
  <si>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</si>
  <si>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</si>
  <si>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</si>
  <si>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</si>
  <si>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</si>
  <si>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</si>
  <si>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</si>
  <si>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</si>
  <si>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</si>
  <si>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</si>
  <si>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</si>
  <si>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</si>
  <si>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</si>
  <si>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</si>
  <si>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</si>
  <si>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</si>
  <si>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</si>
  <si>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</si>
  <si>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</si>
  <si>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</si>
  <si>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</si>
  <si>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</si>
  <si>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</si>
  <si>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</si>
  <si>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</si>
  <si>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</si>
  <si>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</si>
  <si>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</si>
  <si>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</si>
  <si>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</si>
  <si>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</si>
  <si>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</si>
  <si>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</si>
  <si>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</si>
  <si>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</si>
  <si>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</si>
  <si>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</si>
  <si>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</si>
  <si>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</si>
  <si>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</si>
  <si>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</si>
  <si>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</si>
  <si>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</si>
  <si>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</si>
  <si>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</si>
  <si>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</si>
  <si>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</si>
  <si>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</si>
  <si>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</si>
  <si>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</si>
  <si>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</si>
  <si>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</si>
  <si>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</si>
  <si>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</si>
  <si>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</si>
  <si>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</si>
  <si>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</si>
  <si>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</si>
  <si>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</si>
  <si>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</si>
  <si>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</si>
  <si>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</si>
  <si>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</si>
  <si>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</si>
  <si>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</si>
  <si>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</si>
  <si>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</si>
  <si>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</si>
  <si>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</si>
  <si>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</si>
  <si>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</si>
  <si>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</si>
  <si>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</si>
  <si>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</si>
  <si>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</si>
  <si>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</si>
  <si>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</si>
  <si>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</si>
  <si>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</si>
  <si>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</si>
  <si>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</si>
  <si>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</si>
  <si>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</si>
  <si>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</si>
  <si>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</si>
  <si>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</si>
  <si>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</si>
  <si>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</si>
  <si>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</si>
  <si>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</si>
  <si>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</si>
  <si>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</si>
  <si>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</si>
  <si>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</si>
  <si>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</si>
  <si>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</si>
  <si>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</si>
  <si>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</si>
  <si>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</si>
  <si>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</si>
  <si>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</si>
  <si>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</si>
  <si>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</si>
  <si>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</si>
  <si>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</si>
  <si>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</si>
  <si>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</si>
  <si>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</si>
  <si>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</si>
  <si>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</si>
  <si>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</si>
  <si>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</si>
  <si>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</si>
  <si>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</si>
  <si>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</si>
  <si>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</si>
  <si>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</si>
  <si>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</si>
  <si>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</si>
  <si>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</si>
  <si>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</si>
  <si>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</si>
  <si>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</si>
  <si>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</si>
  <si>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</si>
  <si>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</si>
  <si>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</si>
  <si>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</si>
  <si>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</si>
  <si>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</si>
  <si>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</si>
  <si>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</si>
  <si>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</si>
  <si>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</si>
  <si>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</si>
  <si>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</si>
  <si>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</si>
  <si>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</si>
  <si>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</si>
  <si>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</si>
  <si>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</si>
  <si>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</si>
  <si>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</si>
  <si>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</si>
  <si>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</si>
  <si>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</si>
  <si>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</si>
  <si>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</si>
  <si>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</si>
  <si>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</si>
  <si>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</si>
  <si>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</si>
  <si>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</si>
  <si>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</si>
  <si>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</si>
  <si>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</si>
  <si>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</si>
  <si>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</si>
  <si>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</si>
  <si>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</si>
  <si>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</si>
  <si>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</si>
  <si>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</si>
  <si>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</si>
  <si>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</si>
  <si>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</si>
  <si>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</si>
  <si>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</si>
  <si>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</si>
  <si>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</si>
  <si>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</si>
  <si>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</si>
  <si>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</si>
  <si>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</si>
  <si>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</si>
  <si>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</si>
  <si>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</si>
  <si>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</si>
  <si>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</si>
  <si>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</si>
  <si>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</si>
  <si>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</si>
  <si>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</si>
  <si>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</si>
  <si>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</si>
  <si>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</si>
  <si>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</si>
  <si>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</si>
  <si>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</si>
  <si>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</si>
  <si>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</si>
  <si>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</si>
  <si>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</si>
  <si>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</si>
  <si>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</si>
  <si>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</si>
  <si>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</si>
  <si>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</si>
  <si>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</si>
  <si>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</si>
  <si>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</si>
  <si>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</si>
  <si>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</si>
  <si>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</si>
  <si>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</si>
  <si>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</si>
  <si>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</si>
  <si>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</si>
  <si>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</si>
  <si>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</si>
  <si>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</si>
  <si>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</si>
  <si>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</si>
  <si>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</si>
  <si>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</si>
  <si>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</si>
  <si>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</si>
  <si>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</si>
  <si>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</si>
  <si>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</si>
  <si>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</si>
  <si>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</si>
  <si>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</si>
  <si>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</si>
  <si>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</si>
  <si>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</si>
  <si>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</si>
  <si>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</si>
  <si>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</si>
  <si>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</si>
  <si>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</si>
  <si>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</si>
  <si>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</si>
  <si>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</si>
  <si>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</si>
  <si>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</si>
  <si>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</si>
  <si>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</si>
  <si>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</si>
  <si>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</si>
  <si>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</si>
  <si>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</si>
  <si>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</si>
  <si>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</si>
  <si>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</si>
  <si>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</si>
  <si>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</si>
  <si>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</si>
  <si>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</si>
  <si>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</si>
  <si>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</si>
  <si>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</si>
  <si>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</si>
  <si>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</si>
  <si>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</si>
  <si>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</si>
  <si>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</si>
  <si>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</si>
  <si>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</si>
  <si>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</si>
  <si>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</si>
  <si>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</si>
  <si>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</si>
  <si>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</si>
  <si>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</si>
  <si>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</si>
  <si>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</si>
  <si>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</si>
  <si>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</si>
  <si>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</si>
  <si>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</si>
  <si>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</si>
  <si>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</si>
  <si>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</si>
  <si>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</si>
  <si>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</si>
  <si>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</si>
  <si>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</si>
  <si>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</si>
  <si>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</si>
  <si>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</si>
  <si>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</si>
  <si>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</si>
  <si>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</si>
  <si>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</si>
  <si>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</si>
  <si>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</si>
  <si>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</si>
  <si>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</si>
  <si>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</si>
  <si>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</si>
  <si>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</si>
  <si>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</si>
  <si>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</si>
  <si>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</si>
  <si>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</si>
  <si>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</si>
  <si>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</si>
  <si>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</si>
  <si>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</si>
  <si>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</si>
  <si>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</si>
  <si>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</si>
  <si>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</si>
  <si>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</si>
  <si>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</si>
  <si>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</si>
  <si>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</si>
  <si>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</si>
  <si>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</si>
  <si>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</si>
  <si>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</si>
  <si>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</si>
  <si>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</si>
  <si>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</si>
  <si>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</si>
  <si>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</si>
  <si>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</si>
  <si>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</si>
  <si>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</si>
  <si>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</si>
  <si>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</si>
  <si>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</si>
  <si>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</si>
  <si>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</si>
  <si>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</si>
  <si>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</si>
  <si>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</si>
  <si>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</si>
  <si>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</si>
  <si>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</si>
  <si>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</si>
  <si>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</si>
  <si>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</si>
  <si>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</si>
  <si>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</si>
  <si>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</si>
  <si>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</si>
  <si>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</si>
  <si>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</si>
  <si>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</si>
  <si>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</si>
  <si>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</si>
  <si>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</si>
  <si>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</si>
  <si>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</si>
  <si>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</si>
  <si>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</si>
  <si>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</si>
  <si>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</si>
  <si>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</si>
  <si>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</si>
  <si>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</si>
  <si>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</si>
  <si>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</si>
  <si>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</si>
  <si>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</si>
  <si>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</si>
  <si>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</si>
  <si>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</si>
  <si>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</si>
  <si>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</si>
  <si>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</si>
  <si>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</si>
  <si>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</si>
  <si>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</si>
  <si>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</si>
  <si>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</si>
  <si>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</si>
  <si>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</si>
  <si>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</si>
  <si>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</si>
  <si>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</si>
  <si>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</si>
  <si>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</si>
  <si>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</si>
  <si>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</si>
  <si>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</si>
  <si>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</si>
  <si>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</si>
  <si>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</si>
  <si>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</si>
  <si>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</si>
  <si>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</si>
  <si>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</si>
  <si>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</si>
  <si>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</si>
  <si>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</si>
  <si>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</si>
  <si>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</si>
  <si>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</si>
  <si>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</si>
  <si>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</si>
  <si>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</si>
  <si>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</si>
  <si>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</si>
  <si>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</si>
  <si>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</si>
  <si>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</si>
  <si>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</si>
  <si>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</si>
  <si>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</si>
  <si>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</si>
  <si>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</si>
  <si>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</si>
  <si>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</si>
  <si>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</si>
  <si>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</si>
  <si>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</si>
  <si>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</si>
  <si>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</si>
  <si>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</si>
  <si>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</si>
  <si>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</si>
  <si>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</si>
  <si>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</si>
  <si>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</si>
  <si>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</si>
  <si>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</si>
  <si>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</si>
  <si>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</si>
  <si>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</si>
  <si>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</si>
  <si>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</si>
  <si>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</si>
  <si>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</si>
  <si>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</si>
  <si>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</si>
  <si>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</si>
  <si>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</si>
  <si>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</si>
  <si>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</si>
  <si>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</si>
  <si>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</si>
  <si>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</si>
  <si>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</si>
  <si>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</si>
  <si>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</si>
  <si>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</si>
  <si>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</si>
  <si>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</si>
  <si>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</si>
  <si>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</si>
  <si>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</si>
  <si>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</si>
  <si>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</si>
  <si>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</si>
  <si>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</si>
  <si>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</si>
  <si>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</si>
  <si>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</si>
  <si>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</si>
  <si>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</si>
  <si>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</si>
  <si>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</si>
  <si>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</si>
  <si>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</si>
  <si>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</si>
  <si>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</si>
  <si>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</si>
  <si>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</si>
  <si>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</si>
  <si>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</si>
  <si>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</si>
  <si>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</si>
  <si>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</si>
  <si>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</si>
  <si>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</si>
  <si>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</si>
  <si>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</si>
  <si>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</si>
  <si>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</si>
  <si>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</si>
  <si>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</si>
  <si>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</si>
  <si>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</si>
  <si>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</si>
  <si>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</si>
  <si>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</si>
  <si>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</si>
  <si>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</si>
  <si>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</si>
  <si>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</si>
  <si>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</si>
  <si>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</si>
  <si>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</si>
  <si>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</si>
  <si>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</si>
  <si>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</si>
  <si>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</si>
  <si>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</si>
  <si>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</si>
  <si>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</si>
  <si>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</si>
  <si>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</si>
  <si>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</si>
  <si>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</si>
  <si>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</si>
  <si>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</si>
  <si>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</si>
  <si>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</si>
  <si>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</si>
  <si>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</si>
  <si>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</si>
  <si>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</si>
  <si>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</si>
  <si>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</si>
  <si>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</si>
  <si>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</si>
  <si>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</si>
  <si>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</si>
  <si>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</si>
  <si>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</si>
  <si>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</si>
  <si>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</si>
  <si>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</si>
  <si>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</si>
  <si>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</si>
  <si>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</si>
  <si>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</si>
  <si>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</si>
  <si>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</si>
  <si>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</si>
  <si>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</si>
  <si>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</si>
  <si>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</si>
  <si>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</si>
  <si>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</si>
  <si>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</si>
  <si>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</si>
  <si>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</si>
  <si>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</si>
  <si>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</si>
  <si>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</si>
  <si>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</si>
  <si>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</si>
  <si>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</si>
  <si>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</si>
  <si>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</si>
  <si>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</si>
  <si>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</si>
  <si>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</si>
  <si>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</si>
  <si>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</si>
  <si>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</si>
  <si>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</si>
  <si>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</si>
  <si>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</si>
  <si>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</si>
  <si>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</si>
  <si>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</si>
  <si>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</si>
  <si>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</si>
  <si>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</si>
  <si>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</si>
  <si>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</si>
  <si>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</si>
  <si>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</si>
  <si>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</si>
  <si>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</si>
  <si>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</si>
  <si>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</si>
  <si>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</si>
  <si>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</si>
  <si>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</si>
  <si>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</si>
  <si>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</si>
  <si>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</si>
  <si>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</si>
  <si>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</si>
  <si>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</si>
  <si>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</si>
  <si>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</si>
  <si>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</si>
  <si>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</si>
  <si>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</si>
  <si>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</si>
  <si>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</si>
  <si>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</si>
  <si>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</si>
  <si>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</si>
  <si>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</si>
  <si>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</si>
  <si>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</si>
  <si>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</si>
  <si>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</si>
  <si>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</si>
  <si>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</si>
  <si>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</si>
  <si>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</si>
  <si>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</si>
  <si>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</si>
  <si>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</si>
  <si>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</si>
  <si>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</si>
  <si>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</si>
  <si>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</si>
  <si>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</si>
  <si>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</si>
  <si>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</si>
  <si>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</si>
  <si>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</si>
  <si>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</si>
  <si>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</si>
  <si>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</si>
  <si>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</si>
  <si>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</si>
  <si>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</si>
  <si>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</si>
  <si>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</si>
  <si>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</si>
  <si>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</si>
  <si>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</si>
  <si>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</si>
  <si>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</si>
  <si>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</si>
  <si>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</si>
  <si>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</si>
  <si>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</si>
  <si>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</si>
  <si>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</si>
  <si>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</si>
  <si>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</si>
  <si>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</si>
  <si>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</si>
  <si>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</si>
  <si>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</si>
  <si>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</si>
  <si>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</si>
  <si>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</si>
  <si>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</si>
  <si>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</si>
  <si>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</si>
  <si>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</si>
  <si>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</si>
  <si>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</si>
  <si>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</si>
  <si>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</si>
  <si>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</si>
  <si>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</si>
  <si>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</si>
  <si>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</si>
  <si>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</si>
  <si>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</si>
  <si>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</si>
  <si>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</si>
  <si>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</si>
  <si>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</si>
  <si>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</si>
  <si>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</si>
  <si>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</si>
  <si>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</si>
  <si>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</si>
  <si>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</si>
  <si>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</si>
  <si>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</si>
  <si>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</si>
  <si>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</si>
  <si>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</si>
  <si>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</si>
  <si>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</si>
  <si>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</si>
  <si>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</si>
  <si>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</si>
  <si>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</si>
  <si>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</si>
  <si>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</si>
  <si>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</si>
  <si>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</si>
  <si>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</si>
  <si>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</si>
  <si>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</si>
  <si>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</si>
  <si>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</si>
  <si>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</si>
  <si>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</si>
  <si>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</si>
  <si>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</si>
  <si>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</si>
  <si>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</si>
  <si>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</si>
  <si>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</si>
  <si>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</si>
  <si>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</si>
  <si>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</si>
  <si>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</si>
  <si>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</si>
  <si>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</si>
  <si>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</si>
  <si>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</si>
  <si>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</si>
  <si>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</si>
  <si>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</si>
  <si>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</si>
  <si>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</si>
  <si>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</si>
  <si>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</si>
  <si>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</si>
  <si>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</si>
  <si>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</si>
  <si>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</si>
  <si>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</si>
  <si>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</si>
  <si>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</si>
  <si>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</si>
  <si>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</si>
  <si>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</si>
  <si>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</si>
  <si>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</si>
  <si>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</si>
  <si>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</si>
  <si>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</si>
  <si>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</si>
  <si>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</si>
  <si>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</si>
  <si>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</si>
  <si>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</si>
  <si>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</si>
  <si>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</si>
  <si>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</si>
  <si>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</si>
  <si>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</si>
  <si>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</si>
  <si>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</si>
  <si>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</si>
  <si>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</si>
  <si>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</si>
  <si>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</si>
  <si>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</si>
  <si>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</si>
  <si>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</si>
  <si>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</si>
  <si>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</si>
  <si>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</si>
  <si>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</si>
  <si>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</si>
  <si>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</si>
  <si>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</si>
  <si>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</si>
  <si>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</si>
  <si>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</si>
  <si>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</si>
  <si>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</si>
  <si>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</si>
  <si>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</si>
  <si>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</si>
  <si>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</si>
  <si>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</si>
  <si>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</si>
  <si>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</si>
  <si>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</si>
  <si>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</si>
  <si>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</si>
  <si>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</si>
  <si>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</si>
  <si>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</si>
  <si>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</si>
  <si>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</si>
  <si>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</si>
  <si>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</si>
  <si>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</si>
  <si>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</si>
  <si>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</si>
  <si>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</si>
  <si>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</si>
  <si>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</si>
  <si>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</si>
  <si>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</si>
  <si>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</si>
  <si>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</si>
  <si>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</si>
  <si>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</si>
  <si>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</si>
  <si>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</si>
  <si>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</si>
  <si>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</si>
  <si>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</si>
  <si>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</si>
  <si>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</si>
  <si>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</si>
  <si>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</si>
  <si>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</si>
  <si>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</si>
  <si>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</si>
  <si>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</si>
  <si>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</si>
  <si>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</si>
  <si>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</si>
  <si>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</si>
  <si>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</si>
  <si>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</si>
  <si>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</si>
  <si>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</si>
  <si>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</si>
  <si>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</si>
  <si>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</si>
  <si>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</si>
  <si>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</si>
  <si>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</si>
  <si>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</si>
  <si>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</si>
  <si>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</si>
  <si>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</si>
  <si>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</si>
  <si>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</si>
  <si>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</si>
  <si>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</si>
  <si>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</si>
  <si>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</si>
  <si>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</si>
  <si>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</si>
  <si>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</si>
  <si>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</si>
  <si>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</si>
  <si>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</si>
  <si>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</si>
  <si>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</si>
  <si>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</si>
  <si>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</si>
  <si>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</si>
  <si>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</si>
  <si>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</si>
  <si>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</si>
  <si>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</si>
  <si>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</si>
  <si>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</si>
  <si>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</si>
  <si>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</si>
  <si>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</si>
  <si>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</si>
  <si>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</si>
  <si>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</si>
  <si>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</si>
  <si>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</si>
  <si>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</si>
  <si>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</si>
  <si>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</si>
  <si>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</si>
  <si>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</si>
  <si>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</si>
  <si>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</si>
  <si>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</si>
  <si>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</si>
  <si>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</si>
  <si>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</si>
  <si>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</si>
  <si>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</si>
  <si>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</si>
  <si>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</si>
  <si>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</si>
  <si>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</si>
  <si>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</si>
  <si>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</si>
  <si>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</si>
  <si>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</si>
  <si>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</si>
  <si>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</si>
  <si>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</si>
  <si>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</si>
  <si>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</si>
  <si>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</si>
  <si>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</si>
  <si>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</si>
  <si>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</si>
  <si>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</si>
  <si>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</si>
  <si>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</si>
  <si>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</si>
  <si>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</si>
  <si>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</si>
  <si>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</si>
  <si>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</si>
  <si>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</si>
  <si>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</si>
  <si>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</si>
  <si>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</si>
  <si>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</si>
  <si>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</si>
  <si>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</si>
  <si>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</si>
  <si>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</si>
  <si>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</si>
  <si>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</si>
  <si>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</si>
  <si>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</si>
  <si>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</si>
  <si>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</si>
  <si>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</si>
  <si>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</si>
  <si>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</si>
  <si>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</si>
  <si>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</si>
  <si>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</si>
  <si>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</si>
  <si>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</si>
  <si>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</si>
  <si>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</si>
  <si>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</si>
  <si>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</si>
  <si>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</si>
  <si>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</si>
  <si>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</si>
  <si>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</si>
  <si>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</si>
  <si>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</si>
  <si>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</si>
  <si>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</si>
  <si>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</si>
  <si>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</si>
  <si>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</si>
  <si>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</si>
  <si>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</si>
  <si>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</si>
  <si>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</si>
  <si>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</si>
  <si>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</si>
  <si>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</si>
  <si>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</si>
  <si>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</si>
  <si>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</si>
  <si>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</si>
  <si>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</si>
  <si>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</si>
  <si>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</si>
  <si>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</si>
  <si>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</si>
  <si>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</si>
  <si>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</si>
  <si>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</si>
  <si>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</si>
  <si>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</si>
  <si>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</si>
  <si>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</si>
  <si>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</si>
  <si>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</si>
  <si>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</si>
  <si>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</si>
  <si>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</si>
  <si>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</si>
  <si>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</si>
  <si>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</si>
  <si>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</si>
  <si>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</si>
  <si>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</si>
  <si>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</si>
  <si>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</si>
  <si>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</si>
  <si>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</si>
  <si>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</si>
  <si>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</si>
  <si>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</si>
  <si>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</si>
  <si>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</si>
  <si>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</si>
  <si>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</si>
  <si>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</si>
  <si>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</si>
  <si>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</si>
  <si>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</si>
  <si>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</si>
  <si>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</si>
  <si>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</si>
  <si>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</si>
  <si>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</si>
  <si>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</si>
  <si>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</si>
  <si>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</si>
  <si>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</si>
  <si>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</si>
  <si>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</si>
  <si>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</si>
  <si>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</si>
  <si>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</si>
  <si>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</si>
  <si>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</si>
  <si>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</si>
  <si>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</si>
  <si>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</si>
  <si>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</si>
  <si>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</si>
  <si>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</si>
  <si>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</si>
  <si>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</si>
  <si>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</si>
  <si>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</si>
  <si>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</si>
  <si>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</si>
  <si>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</si>
  <si>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</si>
  <si>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</si>
  <si>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</si>
  <si>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</si>
  <si>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</si>
  <si>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</si>
  <si>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</si>
  <si>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</si>
  <si>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</si>
  <si>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</si>
  <si>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</si>
  <si>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</si>
  <si>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</si>
  <si>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</si>
  <si>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</si>
  <si>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</si>
  <si>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</si>
  <si>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</si>
  <si>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</si>
  <si>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</si>
  <si>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</si>
  <si>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</si>
  <si>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</si>
  <si>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</si>
  <si>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</si>
  <si>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</si>
  <si>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</si>
  <si>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</si>
  <si>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</si>
  <si>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</si>
  <si>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</si>
  <si>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</si>
  <si>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</si>
  <si>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</si>
  <si>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</si>
  <si>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</si>
  <si>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</si>
  <si>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</si>
  <si>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</si>
  <si>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</si>
  <si>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</si>
  <si>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</si>
  <si>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</si>
  <si>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</si>
  <si>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</si>
  <si>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</si>
  <si>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</si>
  <si>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</si>
  <si>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</si>
  <si>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</si>
  <si>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</si>
  <si>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</si>
  <si>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</si>
  <si>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</si>
  <si>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</si>
  <si>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</si>
  <si>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</si>
  <si>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</si>
  <si>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</si>
  <si>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</si>
  <si>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</si>
  <si>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</si>
  <si>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</si>
  <si>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</si>
  <si>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</si>
  <si>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</si>
  <si>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</si>
  <si>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</si>
  <si>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</si>
  <si>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</si>
  <si>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</si>
  <si>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</si>
  <si>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</si>
  <si>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</si>
  <si>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</si>
  <si>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</si>
  <si>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</si>
  <si>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</si>
  <si>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</si>
  <si>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</si>
  <si>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</si>
  <si>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</si>
  <si>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</si>
  <si>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</si>
  <si>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</si>
  <si>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</si>
  <si>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</si>
  <si>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</si>
  <si>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</si>
  <si>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</si>
  <si>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</si>
  <si>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</si>
  <si>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</si>
  <si>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</si>
  <si>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</si>
  <si>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</si>
  <si>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</si>
  <si>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</si>
  <si>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</si>
  <si>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</si>
  <si>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</si>
  <si>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</si>
  <si>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</si>
  <si>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</si>
  <si>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</si>
  <si>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</si>
  <si>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</si>
  <si>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</si>
  <si>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</si>
  <si>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</si>
  <si>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</si>
  <si>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</si>
  <si>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</si>
  <si>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</si>
  <si>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</si>
  <si>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</si>
  <si>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</si>
  <si>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</si>
  <si>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</si>
  <si>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</si>
  <si>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</si>
  <si>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</si>
  <si>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</si>
  <si>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</si>
  <si>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</si>
  <si>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</si>
  <si>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</si>
  <si>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</si>
  <si>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</si>
  <si>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</si>
  <si>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</si>
  <si>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</si>
  <si>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</si>
  <si>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</si>
  <si>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</si>
  <si>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</si>
  <si>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</si>
  <si>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</si>
  <si>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</si>
  <si>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</si>
  <si>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</si>
  <si>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</si>
  <si>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</si>
  <si>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</si>
  <si>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</si>
  <si>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</si>
  <si>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</si>
  <si>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</si>
  <si>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</si>
  <si>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</si>
  <si>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</si>
  <si>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</si>
  <si>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</si>
  <si>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</si>
  <si>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</si>
  <si>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</si>
  <si>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</si>
  <si>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</si>
  <si>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</si>
  <si>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</si>
  <si>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</si>
  <si>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</si>
  <si>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</si>
  <si>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</si>
  <si>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</si>
  <si>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</si>
  <si>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</si>
  <si>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</si>
  <si>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</si>
  <si>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</si>
  <si>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</si>
  <si>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</si>
  <si>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</si>
  <si>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</si>
  <si>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</si>
  <si>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</si>
  <si>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</si>
  <si>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</si>
  <si>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</si>
  <si>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</si>
  <si>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</si>
  <si>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</si>
  <si>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</si>
  <si>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</si>
  <si>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</si>
  <si>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</si>
  <si>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</si>
  <si>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</si>
  <si>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</si>
  <si>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</si>
  <si>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</si>
  <si>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</si>
  <si>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</si>
  <si>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</si>
  <si>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</si>
  <si>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</si>
  <si>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</si>
  <si>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</si>
  <si>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</si>
  <si>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</si>
  <si>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</si>
  <si>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</si>
  <si>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</si>
  <si>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</si>
  <si>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</si>
  <si>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</si>
  <si>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</si>
  <si>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</si>
  <si>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</si>
  <si>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</si>
  <si>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</si>
  <si>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</si>
  <si>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</si>
  <si>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</si>
  <si>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</si>
  <si>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</si>
  <si>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</si>
  <si>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</si>
  <si>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</si>
  <si>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</si>
  <si>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</si>
  <si>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</si>
  <si>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</si>
  <si>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</si>
  <si>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</si>
  <si>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</si>
  <si>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</si>
  <si>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</si>
  <si>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</si>
  <si>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</si>
  <si>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</si>
  <si>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</si>
  <si>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</si>
  <si>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</si>
  <si>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</si>
  <si>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</si>
  <si>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</si>
  <si>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</si>
  <si>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</si>
  <si>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</si>
  <si>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</si>
  <si>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</si>
  <si>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</si>
  <si>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</si>
  <si>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</si>
  <si>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</si>
  <si>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</si>
  <si>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</si>
  <si>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</si>
  <si>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</si>
  <si>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</si>
  <si>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</si>
  <si>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</si>
  <si>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</si>
  <si>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</si>
  <si>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</si>
  <si>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</si>
  <si>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</si>
  <si>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</si>
  <si>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</si>
  <si>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</si>
  <si>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</si>
  <si>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</si>
  <si>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</si>
  <si>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</si>
  <si>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</si>
  <si>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</si>
  <si>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</si>
  <si>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</si>
  <si>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</si>
  <si>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</si>
  <si>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</si>
  <si>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</si>
  <si>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</si>
  <si>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</si>
  <si>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</si>
  <si>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</si>
  <si>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</si>
  <si>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</si>
  <si>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</si>
  <si>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</si>
  <si>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</si>
  <si>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</si>
  <si>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</si>
  <si>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</si>
  <si>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</si>
  <si>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</si>
  <si>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</si>
  <si>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</si>
  <si>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</si>
  <si>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</si>
  <si>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</si>
  <si>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</si>
  <si>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</si>
  <si>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</si>
  <si>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</si>
  <si>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</si>
  <si>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</si>
  <si>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</si>
  <si>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</si>
  <si>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</si>
  <si>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</si>
  <si>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</si>
  <si>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</si>
  <si>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</si>
  <si>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</si>
  <si>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</si>
  <si>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</si>
  <si>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</si>
  <si>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</si>
  <si>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</si>
  <si>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</si>
  <si>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</si>
  <si>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</si>
  <si>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</si>
  <si>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</si>
  <si>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</si>
  <si>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</si>
  <si>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</si>
  <si>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</si>
  <si>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</si>
  <si>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</si>
  <si>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</si>
  <si>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</si>
  <si>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</si>
  <si>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</si>
  <si>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</si>
  <si>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</si>
  <si>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</si>
  <si>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</si>
  <si>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</si>
  <si>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</si>
  <si>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</si>
  <si>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</si>
  <si>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</si>
  <si>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</si>
  <si>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</si>
  <si>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</si>
  <si>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</si>
  <si>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</si>
  <si>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</si>
  <si>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</si>
  <si>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</si>
  <si>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</si>
  <si>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</si>
  <si>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</si>
  <si>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</si>
  <si>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</si>
  <si>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</si>
  <si>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</si>
  <si>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</si>
  <si>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</si>
  <si>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</si>
  <si>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</si>
  <si>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</si>
  <si>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</si>
  <si>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</si>
  <si>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</si>
  <si>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</si>
  <si>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</si>
  <si>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</si>
  <si>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</si>
  <si>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</si>
  <si>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</si>
  <si>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</si>
  <si>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</si>
  <si>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</si>
  <si>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</si>
  <si>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</si>
  <si>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</si>
  <si>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</si>
  <si>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</si>
  <si>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</si>
  <si>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</si>
  <si>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</si>
  <si>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</si>
  <si>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</si>
  <si>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</si>
  <si>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</si>
  <si>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</si>
  <si>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</si>
  <si>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</si>
  <si>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</si>
  <si>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</si>
  <si>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</si>
  <si>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</si>
  <si>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</si>
  <si>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</si>
  <si>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</si>
  <si>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</si>
  <si>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</si>
  <si>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</si>
  <si>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</si>
  <si>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</si>
  <si>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</si>
  <si>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</si>
  <si>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</si>
  <si>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</si>
  <si>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</si>
  <si>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</si>
  <si>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</si>
  <si>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</si>
  <si>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</si>
  <si>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</si>
  <si>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</si>
  <si>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</si>
  <si>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</si>
  <si>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</si>
  <si>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</si>
  <si>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</si>
  <si>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</si>
  <si>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</si>
  <si>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</si>
  <si>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</si>
  <si>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</si>
  <si>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</si>
  <si>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</si>
  <si>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</si>
  <si>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</si>
  <si>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</si>
  <si>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</si>
  <si>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</si>
  <si>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</si>
  <si>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</si>
  <si>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</si>
  <si>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</si>
  <si>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</si>
  <si>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</si>
  <si>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</si>
  <si>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</si>
  <si>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</si>
  <si>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</si>
  <si>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</si>
  <si>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</si>
  <si>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</si>
  <si>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</si>
  <si>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</si>
  <si>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</si>
  <si>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</si>
  <si>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</si>
  <si>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</si>
  <si>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</si>
  <si>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</si>
  <si>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</si>
  <si>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</si>
  <si>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</si>
  <si>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</si>
  <si>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</si>
  <si>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</si>
  <si>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</si>
  <si>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</si>
  <si>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</si>
  <si>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</si>
  <si>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</si>
  <si>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</si>
  <si>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</si>
  <si>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</si>
  <si>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</si>
  <si>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</si>
  <si>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</si>
  <si>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</si>
  <si>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</si>
  <si>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</si>
  <si>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</si>
  <si>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</si>
  <si>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</si>
  <si>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</si>
  <si>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</si>
  <si>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</si>
  <si>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</si>
  <si>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</si>
  <si>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</si>
  <si>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</si>
  <si>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</si>
  <si>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</si>
  <si>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</si>
  <si>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</si>
  <si>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</si>
  <si>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</si>
  <si>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</si>
  <si>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</si>
  <si>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</si>
  <si>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</si>
  <si>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</si>
  <si>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</si>
  <si>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</si>
  <si>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</si>
  <si>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</si>
  <si>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</si>
  <si>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</si>
  <si>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</si>
  <si>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</si>
  <si>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</si>
  <si>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</si>
  <si>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</si>
  <si>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</si>
  <si>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</si>
  <si>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</si>
  <si>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</si>
  <si>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</si>
  <si>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</si>
  <si>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</si>
  <si>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</si>
  <si>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</si>
  <si>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</si>
  <si>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</si>
  <si>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</si>
  <si>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</si>
  <si>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</si>
  <si>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</si>
  <si>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</si>
  <si>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</si>
  <si>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</si>
  <si>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</si>
  <si>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</si>
  <si>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</si>
  <si>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</si>
  <si>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</si>
  <si>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</si>
  <si>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</si>
  <si>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</si>
  <si>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</si>
  <si>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</si>
  <si>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</si>
  <si>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</si>
  <si>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</si>
  <si>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</si>
  <si>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</si>
  <si>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</si>
  <si>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</si>
  <si>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</si>
  <si>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</si>
  <si>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</si>
  <si>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</si>
  <si>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</si>
  <si>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</si>
  <si>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</si>
  <si>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</si>
  <si>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</si>
  <si>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</si>
  <si>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</si>
  <si>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</si>
  <si>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</si>
  <si>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</si>
  <si>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</si>
  <si>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</si>
  <si>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</si>
  <si>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</si>
  <si>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</si>
  <si>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</si>
  <si>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</si>
  <si>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</si>
  <si>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</si>
  <si>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</si>
  <si>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</si>
  <si>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</si>
  <si>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</si>
  <si>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</si>
  <si>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</si>
  <si>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</si>
  <si>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</si>
  <si>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</si>
  <si>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</si>
  <si>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</si>
  <si>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</si>
  <si>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</si>
  <si>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</si>
  <si>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</si>
  <si>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</si>
  <si>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</si>
  <si>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</si>
  <si>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</si>
  <si>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</si>
  <si>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</si>
  <si>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</si>
  <si>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</si>
  <si>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</si>
  <si>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</si>
  <si>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</si>
  <si>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</si>
  <si>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</si>
  <si>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</si>
  <si>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</si>
  <si>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</si>
  <si>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</si>
  <si>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</si>
  <si>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</si>
  <si>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</si>
  <si>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</si>
  <si>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</si>
  <si>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</si>
  <si>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</si>
  <si>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</si>
  <si>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</si>
  <si>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</si>
  <si>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</si>
  <si>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</si>
  <si>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</si>
  <si>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</si>
  <si>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</si>
  <si>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</si>
  <si>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</si>
  <si>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</si>
  <si>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</si>
  <si>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</si>
  <si>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</si>
  <si>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</si>
  <si>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</si>
  <si>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</si>
  <si>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</si>
  <si>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</si>
  <si>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</si>
  <si>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</si>
  <si>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</si>
  <si>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</si>
  <si>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</si>
  <si>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</si>
  <si>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</si>
  <si>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</si>
  <si>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</si>
  <si>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</si>
  <si>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</si>
  <si>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</si>
  <si>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</si>
  <si>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</si>
  <si>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</si>
  <si>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</si>
  <si>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</si>
  <si>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</si>
  <si>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</si>
  <si>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</si>
  <si>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</si>
  <si>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</si>
  <si>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</si>
  <si>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</si>
  <si>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</si>
  <si>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</si>
  <si>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</si>
  <si>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</si>
  <si>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</si>
  <si>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</si>
  <si>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</si>
  <si>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</si>
  <si>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</si>
  <si>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</si>
  <si>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</si>
  <si>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</si>
  <si>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</si>
  <si>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</si>
  <si>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</si>
  <si>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</si>
  <si>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</si>
  <si>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</si>
  <si>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</si>
  <si>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</si>
  <si>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</si>
  <si>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</si>
  <si>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</si>
  <si>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</si>
  <si>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</si>
  <si>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</si>
  <si>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</si>
  <si>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</si>
  <si>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</si>
  <si>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</si>
  <si>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</si>
  <si>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</si>
  <si>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</si>
  <si>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</si>
  <si>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</si>
  <si>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</si>
  <si>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</si>
  <si>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</si>
  <si>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</si>
  <si>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</si>
  <si>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</si>
  <si>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</si>
  <si>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</si>
  <si>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</si>
  <si>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</si>
  <si>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</si>
  <si>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</si>
  <si>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</si>
  <si>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</si>
  <si>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</si>
  <si>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</si>
  <si>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</si>
  <si>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</si>
  <si>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</si>
  <si>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</si>
  <si>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</si>
  <si>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</si>
  <si>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</si>
  <si>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</si>
  <si>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</si>
  <si>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</si>
  <si>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</si>
  <si>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</si>
  <si>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</si>
  <si>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</si>
  <si>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</si>
  <si>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</si>
  <si>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</si>
  <si>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</si>
  <si>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</si>
  <si>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</si>
  <si>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</si>
  <si>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</si>
  <si>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</si>
  <si>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</si>
  <si>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</si>
  <si>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</si>
  <si>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</si>
  <si>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</si>
  <si>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</si>
  <si>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</si>
  <si>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</si>
  <si>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</si>
  <si>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</si>
  <si>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</si>
  <si>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</si>
  <si>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</si>
  <si>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</si>
  <si>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</si>
  <si>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</si>
  <si>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</si>
  <si>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</si>
  <si>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</si>
  <si>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</si>
  <si>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</si>
  <si>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</si>
  <si>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</si>
  <si>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</si>
  <si>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</si>
  <si>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</si>
  <si>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</si>
  <si>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</si>
  <si>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</si>
  <si>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</si>
  <si>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</si>
  <si>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</si>
  <si>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</si>
  <si>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</si>
  <si>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</si>
  <si>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</si>
  <si>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</si>
  <si>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</si>
  <si>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</si>
  <si>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</si>
  <si>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</si>
  <si>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</si>
  <si>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</si>
  <si>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</si>
  <si>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</si>
  <si>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</si>
  <si>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</si>
  <si>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</si>
  <si>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</si>
  <si>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</si>
  <si>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</si>
  <si>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</si>
  <si>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</si>
  <si>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</si>
  <si>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</si>
  <si>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</si>
  <si>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</si>
  <si>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</si>
  <si>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</si>
  <si>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</si>
  <si>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</si>
  <si>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</si>
  <si>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</si>
  <si>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</si>
  <si>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</si>
  <si>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</si>
  <si>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</si>
  <si>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</si>
  <si>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</si>
  <si>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</si>
  <si>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</si>
  <si>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</si>
  <si>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</si>
  <si>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</si>
  <si>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</si>
  <si>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</si>
  <si>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</si>
  <si>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</si>
  <si>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</si>
  <si>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</si>
  <si>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</si>
  <si>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</si>
  <si>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</si>
  <si>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</si>
  <si>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</si>
  <si>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</si>
  <si>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</si>
  <si>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</si>
  <si>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</si>
  <si>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</si>
  <si>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</si>
  <si>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</si>
  <si>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</si>
  <si>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</si>
  <si>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</si>
  <si>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</si>
  <si>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</si>
  <si>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</si>
  <si>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</si>
  <si>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</si>
  <si>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</si>
  <si>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</si>
  <si>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</si>
  <si>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</si>
  <si>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</si>
  <si>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</si>
  <si>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</si>
  <si>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</si>
  <si>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</si>
  <si>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</si>
  <si>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</si>
  <si>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</si>
  <si>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</si>
  <si>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</si>
  <si>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</si>
  <si>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</si>
  <si>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</si>
  <si>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</si>
  <si>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</si>
  <si>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</si>
  <si>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</si>
  <si>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</si>
  <si>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</si>
  <si>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</si>
  <si>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</si>
  <si>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</si>
  <si>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</si>
  <si>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</si>
  <si>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</si>
  <si>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</si>
  <si>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</si>
  <si>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</si>
  <si>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</si>
  <si>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</si>
  <si>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</si>
  <si>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</si>
  <si>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</si>
  <si>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</si>
  <si>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</si>
  <si>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</si>
  <si>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</si>
  <si>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</si>
  <si>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</si>
  <si>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</si>
  <si>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</si>
  <si>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</si>
  <si>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</si>
  <si>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</si>
  <si>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</si>
  <si>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</si>
  <si>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</si>
  <si>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</si>
  <si>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</si>
  <si>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</si>
  <si>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</si>
  <si>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</si>
  <si>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</si>
  <si>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</si>
  <si>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</si>
  <si>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</si>
  <si>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</si>
  <si>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</si>
  <si>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</si>
  <si>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</si>
  <si>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</si>
  <si>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</si>
  <si>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</si>
  <si>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</si>
  <si>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</si>
  <si>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</si>
  <si>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</si>
  <si>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</si>
  <si>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</si>
  <si>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</si>
  <si>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</si>
  <si>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</si>
  <si>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</si>
  <si>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</si>
  <si>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</si>
  <si>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</si>
  <si>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</si>
  <si>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</si>
  <si>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</si>
  <si>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</si>
  <si>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</si>
  <si>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</si>
  <si>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</si>
  <si>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</si>
  <si>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</si>
  <si>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</si>
  <si>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</si>
  <si>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</si>
  <si>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</si>
  <si>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</si>
  <si>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</si>
  <si>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</si>
  <si>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</si>
  <si>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</si>
  <si>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</si>
  <si>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</si>
  <si>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</si>
  <si>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</si>
  <si>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</si>
  <si>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</si>
  <si>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</si>
  <si>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</si>
  <si>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</si>
  <si>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</si>
  <si>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</si>
  <si>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</si>
  <si>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</si>
  <si>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</si>
  <si>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</si>
  <si>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</si>
  <si>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</si>
  <si>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</si>
  <si>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</si>
  <si>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</si>
  <si>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</si>
  <si>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</si>
  <si>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</si>
  <si>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</si>
  <si>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</si>
  <si>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</si>
  <si>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</si>
  <si>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</si>
  <si>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</si>
  <si>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</si>
  <si>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</si>
  <si>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</si>
  <si>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</si>
  <si>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</si>
  <si>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</si>
  <si>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</si>
  <si>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</si>
  <si>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</si>
  <si>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</si>
  <si>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</si>
  <si>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</si>
  <si>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</si>
  <si>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</si>
  <si>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</si>
  <si>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</si>
  <si>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</si>
  <si>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</si>
  <si>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</si>
  <si>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</si>
  <si>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</si>
  <si>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</si>
  <si>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</si>
  <si>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</si>
  <si>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</si>
  <si>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</si>
  <si>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</si>
  <si>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</si>
  <si>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</si>
  <si>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</si>
  <si>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</si>
  <si>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</si>
  <si>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</si>
  <si>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</si>
  <si>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</si>
  <si>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</si>
  <si>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</si>
  <si>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</si>
  <si>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</si>
  <si>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</si>
  <si>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</si>
  <si>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</si>
  <si>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</si>
  <si>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</si>
  <si>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</si>
  <si>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</si>
  <si>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</si>
  <si>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</si>
  <si>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</si>
  <si>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</si>
  <si>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</si>
  <si>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</si>
  <si>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</si>
  <si>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</si>
  <si>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</si>
  <si>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</si>
  <si>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</si>
  <si>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</si>
  <si>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</si>
  <si>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</si>
  <si>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</si>
  <si>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</si>
  <si>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</si>
  <si>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</si>
  <si>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</si>
  <si>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</si>
  <si>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</si>
  <si>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</si>
  <si>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</si>
  <si>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</si>
  <si>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</si>
  <si>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</si>
  <si>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</si>
  <si>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</si>
  <si>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</si>
  <si>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</si>
  <si>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</si>
  <si>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</si>
  <si>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</si>
  <si>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</si>
  <si>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</si>
  <si>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</si>
  <si>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</si>
  <si>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</si>
  <si>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</si>
  <si>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</si>
  <si>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</si>
  <si>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</si>
  <si>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</si>
  <si>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</si>
  <si>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</si>
  <si>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</si>
  <si>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</si>
  <si>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</si>
  <si>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</si>
  <si>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</si>
  <si>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</si>
  <si>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</si>
  <si>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</si>
  <si>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</si>
  <si>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</si>
  <si>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</si>
  <si>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</si>
  <si>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</si>
  <si>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</si>
  <si>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</si>
  <si>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</si>
  <si>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</si>
  <si>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</si>
  <si>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</si>
  <si>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</si>
  <si>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</si>
  <si>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</si>
  <si>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</si>
  <si>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</si>
  <si>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</si>
  <si>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</si>
  <si>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</si>
  <si>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</si>
  <si>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</si>
  <si>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</si>
  <si>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</si>
  <si>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</si>
  <si>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</si>
  <si>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</si>
  <si>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</si>
  <si>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</si>
  <si>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</si>
  <si>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</si>
  <si>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</si>
  <si>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</si>
  <si>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</si>
  <si>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</si>
  <si>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</si>
  <si>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</si>
  <si>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</si>
  <si>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</si>
  <si>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</si>
  <si>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</si>
  <si>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</si>
  <si>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</si>
  <si>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</si>
  <si>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</si>
  <si>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</si>
  <si>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</si>
  <si>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</si>
  <si>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</si>
  <si>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</si>
  <si>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</si>
  <si>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</si>
  <si>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</si>
  <si>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</si>
  <si>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</si>
  <si>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</si>
  <si>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</si>
  <si>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</si>
  <si>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</si>
  <si>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</si>
  <si>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</si>
  <si>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</si>
  <si>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</si>
  <si>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</si>
  <si>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</si>
  <si>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</si>
  <si>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</si>
  <si>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</si>
  <si>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</si>
  <si>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</si>
  <si>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</si>
  <si>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</si>
  <si>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</si>
  <si>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</si>
  <si>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</si>
  <si>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</si>
  <si>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</si>
  <si>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</si>
  <si>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</si>
  <si>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</si>
  <si>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</si>
  <si>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</si>
  <si>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</si>
  <si>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</si>
  <si>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</si>
  <si>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</si>
  <si>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</si>
  <si>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</si>
  <si>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</si>
  <si>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</si>
  <si>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</si>
  <si>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</si>
  <si>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</si>
  <si>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</si>
  <si>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</si>
  <si>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</si>
  <si>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</si>
  <si>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</si>
  <si>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</si>
  <si>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</si>
  <si>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</si>
  <si>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</si>
  <si>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</si>
  <si>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</si>
  <si>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</si>
  <si>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</si>
  <si>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</si>
  <si>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</si>
  <si>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</si>
  <si>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</si>
  <si>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</si>
  <si>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</si>
  <si>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</si>
  <si>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</si>
  <si>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</si>
  <si>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</si>
  <si>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</si>
  <si>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</si>
  <si>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</si>
  <si>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</si>
  <si>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</si>
  <si>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</si>
  <si>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</si>
  <si>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</si>
  <si>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</si>
  <si>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</si>
  <si>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</si>
  <si>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</si>
  <si>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</si>
  <si>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</si>
  <si>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</si>
  <si>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</si>
  <si>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</si>
  <si>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</si>
  <si>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</si>
  <si>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</si>
  <si>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</si>
  <si>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</si>
  <si>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</si>
  <si>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</si>
  <si>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</si>
  <si>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</si>
  <si>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</si>
  <si>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</si>
  <si>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</si>
  <si>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</si>
  <si>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</si>
  <si>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</si>
  <si>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</si>
  <si>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</si>
  <si>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</si>
  <si>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</si>
  <si>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</si>
  <si>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</si>
  <si>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</si>
  <si>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</si>
  <si>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</si>
  <si>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</si>
  <si>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</si>
  <si>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</si>
  <si>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</si>
  <si>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</si>
  <si>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</si>
  <si>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</si>
  <si>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</si>
  <si>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</si>
  <si>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</si>
  <si>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</si>
  <si>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</si>
  <si>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</si>
  <si>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</si>
  <si>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</si>
  <si>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</si>
  <si>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</si>
  <si>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</si>
  <si>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</si>
  <si>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</si>
  <si>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</si>
  <si>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</si>
  <si>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</si>
  <si>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</si>
  <si>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</si>
  <si>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</si>
  <si>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</si>
  <si>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</si>
  <si>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</si>
  <si>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</si>
  <si>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</si>
  <si>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</si>
  <si>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</si>
  <si>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</si>
  <si>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</si>
  <si>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</si>
  <si>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</si>
  <si>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</si>
  <si>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</si>
  <si>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</si>
  <si>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</si>
  <si>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</si>
  <si>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</si>
  <si>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</si>
  <si>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</si>
  <si>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</si>
  <si>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</si>
  <si>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</si>
  <si>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</si>
  <si>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</si>
  <si>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</si>
  <si>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</si>
  <si>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</si>
  <si>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</si>
  <si>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</si>
  <si>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</si>
  <si>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</si>
  <si>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</si>
  <si>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</si>
  <si>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</si>
  <si>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</si>
  <si>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</si>
  <si>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</si>
  <si>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</si>
  <si>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</si>
  <si>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</si>
  <si>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</si>
  <si>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</si>
  <si>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</si>
  <si>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</si>
  <si>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</si>
  <si>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</si>
  <si>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</si>
  <si>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</si>
  <si>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</si>
  <si>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</si>
  <si>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</si>
  <si>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</si>
  <si>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</si>
  <si>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</si>
  <si>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</si>
  <si>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</si>
  <si>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</si>
  <si>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</si>
  <si>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</si>
  <si>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</si>
  <si>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</si>
  <si>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</si>
  <si>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</si>
  <si>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</si>
  <si>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</si>
  <si>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</si>
  <si>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</si>
  <si>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</si>
  <si>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</si>
  <si>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</si>
  <si>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</si>
  <si>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</si>
  <si>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</si>
  <si>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</si>
  <si>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</si>
  <si>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</si>
  <si>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</si>
  <si>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</si>
  <si>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</si>
  <si>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</si>
  <si>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</si>
  <si>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</si>
  <si>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</si>
  <si>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</si>
  <si>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</si>
  <si>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</si>
  <si>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</si>
  <si>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</si>
  <si>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</si>
  <si>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</si>
  <si>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</si>
  <si>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</si>
  <si>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</si>
  <si>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</si>
  <si>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</si>
  <si>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</si>
  <si>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</si>
  <si>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</si>
  <si>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</si>
  <si>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</si>
  <si>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</si>
  <si>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</si>
  <si>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</si>
  <si>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</si>
  <si>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</si>
  <si>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</si>
  <si>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</si>
  <si>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</si>
  <si>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</si>
  <si>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</si>
  <si>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</si>
  <si>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</si>
  <si>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</si>
  <si>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</si>
  <si>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</si>
  <si>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</si>
  <si>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</si>
  <si>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</si>
  <si>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</si>
  <si>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</si>
  <si>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</si>
  <si>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</si>
  <si>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</si>
  <si>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</si>
  <si>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</si>
  <si>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</si>
  <si>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</si>
  <si>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</si>
  <si>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</si>
  <si>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</si>
  <si>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</si>
  <si>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</si>
  <si>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</si>
  <si>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</si>
  <si>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</si>
  <si>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</si>
  <si>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</si>
  <si>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</si>
  <si>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</si>
  <si>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</si>
  <si>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</si>
  <si>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</si>
  <si>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</si>
  <si>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</si>
  <si>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</si>
  <si>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</si>
  <si>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</si>
  <si>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</si>
  <si>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</si>
  <si>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</si>
  <si>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</si>
  <si>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</si>
  <si>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</si>
  <si>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</si>
  <si>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</si>
  <si>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</si>
  <si>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</si>
  <si>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</si>
  <si>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</si>
  <si>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</si>
  <si>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</si>
  <si>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</si>
  <si>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</si>
  <si>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</si>
  <si>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</si>
  <si>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</si>
  <si>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</si>
  <si>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</si>
  <si>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</si>
  <si>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</si>
  <si>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</si>
  <si>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</si>
  <si>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</si>
  <si>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</si>
  <si>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</si>
  <si>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</si>
  <si>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</si>
  <si>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</si>
  <si>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</si>
  <si>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</si>
  <si>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</si>
  <si>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</si>
  <si>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</si>
  <si>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</si>
  <si>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</si>
  <si>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</si>
  <si>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</si>
  <si>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</si>
  <si>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</si>
  <si>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</si>
  <si>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</si>
  <si>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</si>
  <si>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</si>
  <si>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</si>
  <si>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</si>
  <si>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</si>
  <si>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</si>
  <si>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</si>
  <si>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</si>
  <si>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</si>
  <si>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</si>
  <si>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</si>
  <si>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</si>
  <si>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</si>
  <si>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</si>
  <si>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</si>
  <si>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</si>
  <si>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</si>
  <si>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</si>
  <si>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</si>
  <si>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</si>
  <si>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</si>
  <si>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</si>
  <si>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</si>
  <si>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</si>
  <si>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</si>
  <si>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</si>
  <si>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</si>
  <si>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</si>
  <si>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</si>
  <si>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</si>
  <si>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</si>
  <si>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</si>
  <si>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</si>
  <si>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</si>
  <si>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</si>
  <si>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</si>
  <si>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</si>
  <si>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</si>
  <si>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</si>
  <si>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</si>
  <si>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</si>
  <si>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</si>
  <si>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</si>
  <si>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</si>
  <si>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</si>
  <si>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</si>
  <si>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</si>
  <si>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</si>
  <si>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</si>
  <si>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</si>
  <si>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</si>
  <si>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</si>
  <si>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</si>
  <si>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</si>
  <si>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</si>
  <si>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</si>
  <si>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</si>
  <si>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</si>
  <si>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</si>
  <si>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</si>
  <si>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</si>
  <si>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</si>
  <si>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</si>
  <si>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</si>
  <si>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</si>
  <si>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</si>
  <si>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</si>
  <si>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</si>
  <si>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</si>
  <si>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</si>
  <si>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</si>
  <si>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</si>
  <si>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</si>
  <si>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</si>
  <si>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</si>
  <si>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</si>
  <si>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</si>
  <si>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</si>
  <si>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</si>
  <si>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</si>
  <si>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</si>
  <si>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</si>
  <si>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</si>
  <si>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</si>
  <si>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</si>
  <si>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</si>
  <si>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</si>
  <si>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</si>
  <si>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</si>
  <si>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</si>
  <si>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</si>
  <si>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</si>
  <si>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</si>
  <si>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</si>
  <si>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</si>
  <si>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</si>
  <si>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</si>
  <si>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</si>
  <si>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</si>
  <si>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</si>
  <si>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</si>
  <si>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</si>
  <si>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</si>
  <si>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</si>
  <si>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</si>
  <si>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</si>
  <si>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</si>
  <si>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</si>
  <si>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</si>
  <si>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</si>
  <si>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</si>
  <si>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</si>
  <si>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</si>
  <si>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</si>
  <si>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</si>
  <si>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</si>
  <si>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</si>
  <si>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</si>
  <si>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</si>
  <si>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</si>
  <si>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</si>
  <si>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</si>
  <si>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</si>
  <si>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</si>
  <si>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</si>
  <si>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</si>
  <si>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</si>
  <si>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</si>
  <si>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</si>
  <si>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</si>
  <si>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</si>
  <si>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</si>
  <si>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</si>
  <si>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</si>
  <si>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</si>
  <si>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</si>
  <si>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</si>
  <si>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</si>
  <si>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</si>
  <si>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</si>
  <si>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</si>
  <si>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</si>
  <si>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</si>
  <si>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</si>
  <si>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</si>
  <si>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</si>
  <si>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</si>
  <si>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</si>
  <si>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</si>
  <si>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</si>
  <si>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</si>
  <si>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</si>
  <si>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</si>
  <si>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</si>
  <si>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</si>
  <si>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</si>
  <si>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</si>
  <si>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</si>
  <si>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</si>
  <si>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</si>
  <si>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</si>
  <si>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</si>
  <si>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</si>
  <si>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</si>
  <si>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</si>
  <si>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</si>
  <si>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</si>
  <si>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</si>
  <si>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</si>
  <si>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</si>
  <si>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</si>
  <si>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</si>
  <si>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</si>
  <si>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</si>
  <si>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</si>
  <si>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</si>
  <si>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</si>
  <si>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</si>
  <si>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</si>
  <si>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</si>
  <si>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</si>
  <si>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</si>
  <si>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</si>
  <si>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</si>
  <si>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</si>
  <si>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</si>
  <si>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</si>
  <si>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</si>
  <si>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</si>
  <si>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</si>
  <si>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</si>
  <si>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</si>
  <si>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</si>
  <si>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</si>
  <si>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</si>
  <si>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</si>
  <si>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</si>
  <si>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</si>
  <si>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</si>
  <si>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</si>
  <si>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</si>
  <si>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</si>
  <si>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</si>
  <si>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</si>
  <si>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</si>
  <si>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</si>
  <si>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</si>
  <si>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</si>
  <si>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</si>
  <si>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</si>
  <si>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</si>
  <si>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</si>
  <si>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</si>
  <si>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</si>
  <si>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</si>
  <si>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</si>
  <si>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</si>
  <si>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</si>
  <si>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</si>
  <si>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</si>
  <si>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</si>
  <si>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</si>
  <si>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</si>
  <si>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</si>
  <si>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</si>
  <si>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</si>
  <si>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</si>
  <si>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</si>
  <si>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</si>
  <si>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</si>
  <si>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</si>
  <si>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</si>
  <si>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</si>
  <si>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</si>
  <si>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</si>
  <si>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</si>
  <si>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</si>
  <si>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</si>
  <si>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</si>
  <si>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</si>
  <si>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</si>
  <si>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</si>
  <si>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</si>
  <si>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</si>
  <si>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</si>
  <si>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</si>
  <si>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</si>
  <si>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</si>
  <si>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</si>
  <si>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</si>
  <si>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</si>
  <si>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</si>
  <si>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</si>
  <si>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</si>
  <si>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</si>
  <si>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</si>
  <si>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</si>
  <si>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</si>
  <si>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</si>
  <si>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</si>
  <si>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</si>
  <si>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</si>
  <si>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</si>
  <si>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</si>
  <si>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</si>
  <si>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</si>
  <si>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</si>
  <si>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</si>
  <si>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</si>
  <si>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</si>
  <si>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</si>
  <si>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</si>
  <si>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</si>
  <si>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</si>
  <si>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</si>
  <si>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</si>
  <si>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</si>
  <si>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</si>
  <si>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</si>
  <si>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</si>
  <si>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</si>
  <si>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</si>
  <si>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</si>
  <si>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</si>
  <si>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</si>
  <si>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</si>
  <si>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</si>
  <si>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</si>
  <si>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</si>
  <si>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</si>
  <si>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</si>
  <si>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</si>
  <si>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</si>
  <si>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</si>
  <si>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</si>
  <si>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</si>
  <si>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</si>
  <si>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</si>
  <si>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</si>
  <si>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</si>
  <si>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</si>
  <si>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</si>
  <si>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</si>
  <si>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</si>
  <si>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</si>
  <si>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</si>
  <si>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</si>
  <si>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</si>
  <si>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</si>
  <si>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</si>
  <si>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</si>
  <si>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</si>
  <si>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</si>
  <si>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</si>
  <si>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</si>
  <si>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</si>
  <si>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</si>
  <si>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</si>
  <si>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</si>
  <si>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</si>
  <si>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</si>
  <si>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</si>
  <si>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</si>
  <si>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</si>
  <si>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</si>
  <si>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</si>
  <si>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</si>
  <si>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</si>
  <si>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</si>
  <si>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</si>
  <si>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</si>
  <si>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</si>
  <si>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</si>
  <si>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</si>
  <si>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</si>
  <si>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</si>
  <si>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</si>
  <si>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</si>
  <si>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</si>
  <si>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</si>
  <si>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</si>
  <si>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</si>
  <si>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</si>
  <si>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</si>
  <si>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</si>
  <si>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</si>
  <si>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</si>
  <si>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</si>
  <si>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</si>
  <si>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</si>
  <si>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</si>
  <si>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</si>
  <si>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</si>
  <si>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</si>
  <si>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</si>
  <si>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</si>
  <si>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</si>
  <si>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</si>
  <si>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</si>
  <si>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</si>
  <si>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</si>
  <si>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</si>
  <si>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</si>
  <si>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</si>
  <si>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</si>
  <si>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</si>
  <si>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</si>
  <si>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</si>
  <si>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</si>
  <si>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</si>
  <si>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</si>
  <si>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</si>
  <si>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</si>
  <si>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</si>
  <si>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</si>
  <si>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</si>
  <si>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</si>
  <si>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</si>
  <si>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</si>
  <si>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</si>
  <si>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</si>
  <si>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</si>
  <si>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</si>
  <si>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</si>
  <si>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</si>
  <si>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</si>
  <si>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</si>
  <si>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</si>
  <si>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</si>
  <si>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</si>
  <si>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</si>
  <si>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</si>
  <si>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</si>
  <si>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</si>
  <si>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</si>
  <si>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</si>
  <si>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</si>
  <si>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</si>
  <si>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</si>
  <si>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</si>
  <si>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</si>
  <si>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</si>
  <si>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</si>
  <si>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</si>
  <si>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</si>
  <si>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</si>
  <si>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</si>
  <si>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</si>
  <si>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</si>
  <si>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</si>
  <si>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</si>
  <si>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</si>
  <si>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</si>
  <si>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</si>
  <si>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</si>
  <si>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</si>
  <si>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</si>
  <si>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</si>
  <si>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</si>
  <si>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</si>
  <si>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</si>
  <si>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</si>
  <si>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</si>
  <si>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</si>
  <si>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</si>
  <si>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</si>
  <si>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</si>
  <si>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</si>
  <si>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</si>
  <si>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</si>
  <si>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</si>
  <si>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</si>
  <si>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</si>
  <si>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</si>
  <si>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</si>
  <si>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</si>
  <si>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</si>
  <si>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</si>
  <si>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</si>
  <si>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</si>
  <si>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</si>
  <si>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</si>
  <si>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</si>
  <si>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</si>
  <si>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</si>
  <si>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</si>
  <si>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</si>
  <si>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</si>
  <si>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</si>
  <si>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</si>
  <si>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</si>
  <si>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</si>
  <si>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</si>
  <si>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</si>
  <si>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</si>
  <si>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</si>
  <si>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</si>
  <si>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</si>
  <si>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</si>
  <si>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</si>
  <si>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</si>
  <si>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</si>
  <si>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</si>
  <si>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</si>
  <si>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</si>
  <si>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</si>
  <si>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</si>
  <si>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</si>
  <si>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</si>
  <si>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</si>
  <si>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</si>
  <si>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</si>
  <si>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</si>
  <si>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</si>
  <si>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</si>
  <si>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</si>
  <si>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</si>
  <si>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</si>
  <si>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</si>
  <si>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</si>
  <si>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</si>
  <si>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</si>
  <si>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</si>
  <si>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</si>
  <si>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</si>
  <si>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</si>
  <si>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</si>
  <si>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</si>
  <si>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</si>
  <si>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</si>
  <si>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</si>
  <si>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</si>
  <si>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</si>
  <si>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</si>
  <si>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</si>
  <si>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</si>
  <si>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</si>
  <si>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</si>
  <si>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</si>
  <si>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</si>
  <si>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</si>
  <si>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</si>
  <si>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</si>
  <si>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</si>
  <si>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</si>
  <si>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</si>
  <si>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</si>
  <si>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</si>
  <si>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</si>
  <si>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</si>
  <si>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</si>
  <si>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</si>
  <si>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</si>
  <si>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</si>
  <si>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</si>
  <si>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</si>
  <si>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</si>
  <si>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</si>
  <si>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</si>
  <si>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</si>
  <si>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</si>
  <si>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</si>
  <si>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</si>
  <si>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</si>
  <si>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</si>
  <si>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</si>
  <si>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</si>
  <si>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</si>
  <si>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</si>
  <si>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</si>
  <si>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</si>
  <si>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</si>
  <si>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</si>
  <si>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</si>
  <si>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</si>
  <si>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</si>
  <si>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</si>
  <si>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</si>
  <si>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</si>
  <si>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</si>
  <si>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</si>
  <si>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</si>
  <si>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</si>
  <si>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</si>
  <si>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</si>
  <si>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</si>
  <si>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</si>
  <si>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</si>
  <si>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</si>
  <si>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</si>
  <si>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</si>
  <si>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</si>
  <si>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</si>
  <si>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</si>
  <si>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</si>
  <si>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</si>
  <si>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</si>
  <si>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</si>
  <si>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</si>
  <si>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</si>
  <si>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</si>
  <si>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</si>
  <si>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</si>
  <si>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</si>
  <si>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</si>
  <si>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</si>
  <si>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</si>
  <si>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</si>
  <si>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</si>
  <si>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</si>
  <si>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</si>
  <si>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</si>
  <si>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</si>
  <si>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</si>
  <si>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</si>
  <si>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</si>
  <si>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</si>
  <si>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</si>
  <si>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</si>
  <si>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</si>
  <si>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</si>
  <si>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</si>
  <si>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</si>
  <si>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</si>
  <si>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</si>
  <si>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</si>
  <si>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</si>
  <si>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</si>
  <si>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</si>
  <si>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</si>
  <si>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</si>
  <si>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</si>
  <si>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</si>
  <si>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</si>
  <si>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</si>
  <si>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</si>
  <si>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</si>
  <si>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</si>
  <si>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</si>
  <si>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</si>
  <si>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</si>
  <si>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</si>
  <si>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</si>
  <si>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</si>
  <si>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</si>
  <si>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</si>
  <si>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</si>
  <si>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</si>
  <si>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</si>
  <si>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</si>
  <si>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</si>
  <si>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</si>
  <si>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</si>
  <si>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</si>
  <si>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</si>
  <si>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</si>
  <si>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</si>
  <si>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</si>
  <si>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</si>
  <si>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</si>
  <si>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</si>
  <si>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</si>
  <si>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</si>
  <si>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</si>
  <si>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</si>
  <si>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</si>
  <si>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</si>
  <si>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</si>
  <si>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</si>
  <si>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</si>
  <si>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</si>
  <si>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</si>
  <si>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</si>
  <si>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</si>
  <si>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</si>
  <si>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</si>
  <si>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</si>
  <si>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</si>
  <si>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</si>
  <si>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</si>
  <si>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</si>
  <si>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</si>
  <si>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</si>
  <si>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</si>
  <si>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</si>
  <si>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</si>
  <si>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</si>
  <si>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</si>
  <si>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</si>
  <si>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</si>
  <si>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</si>
  <si>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</si>
  <si>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</si>
  <si>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</si>
  <si>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</si>
  <si>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</si>
  <si>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</si>
  <si>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</si>
  <si>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</si>
  <si>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</si>
  <si>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</si>
  <si>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</si>
  <si>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</si>
  <si>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</si>
  <si>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</si>
  <si>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</si>
  <si>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</si>
  <si>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</si>
  <si>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</si>
  <si>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</si>
  <si>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</si>
  <si>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</si>
  <si>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</si>
  <si>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</si>
  <si>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</si>
  <si>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</si>
  <si>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</si>
  <si>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</si>
  <si>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</si>
  <si>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</si>
  <si>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</si>
  <si>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</si>
  <si>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</si>
  <si>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</si>
  <si>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</si>
  <si>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</si>
  <si>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</si>
  <si>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</si>
  <si>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</si>
  <si>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</si>
  <si>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</si>
  <si>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</si>
  <si>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</si>
  <si>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</si>
  <si>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</si>
  <si>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</si>
  <si>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</si>
  <si>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</si>
  <si>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</si>
  <si>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</si>
  <si>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</si>
  <si>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</si>
  <si>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</si>
  <si>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</si>
  <si>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</si>
  <si>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</si>
  <si>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</si>
  <si>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</si>
  <si>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</si>
  <si>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</si>
  <si>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</si>
  <si>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</si>
  <si>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</si>
  <si>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</si>
  <si>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</si>
  <si>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</si>
  <si>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</si>
  <si>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</si>
  <si>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</si>
  <si>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</si>
  <si>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</si>
  <si>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</si>
  <si>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</si>
  <si>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</si>
  <si>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</si>
  <si>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</si>
  <si>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</si>
  <si>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</si>
  <si>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</si>
  <si>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</si>
  <si>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</si>
  <si>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</si>
  <si>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</si>
  <si>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</si>
  <si>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</si>
  <si>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</si>
  <si>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</si>
  <si>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</si>
  <si>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</si>
  <si>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</si>
  <si>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</si>
  <si>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</si>
  <si>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</si>
  <si>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</si>
  <si>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</si>
  <si>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</si>
  <si>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</si>
  <si>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</si>
  <si>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</si>
  <si>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</si>
  <si>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</si>
  <si>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</si>
  <si>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</si>
  <si>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</si>
  <si>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</si>
  <si>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</si>
  <si>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</si>
  <si>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</si>
  <si>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</si>
  <si>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</si>
  <si>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</si>
  <si>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</si>
  <si>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</si>
  <si>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</si>
  <si>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</si>
  <si>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</si>
  <si>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</si>
  <si>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</si>
  <si>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</si>
  <si>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</si>
  <si>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</si>
  <si>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</si>
  <si>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</si>
  <si>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</si>
  <si>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</si>
  <si>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</si>
  <si>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</si>
  <si>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</si>
  <si>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</si>
  <si>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</si>
  <si>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</si>
  <si>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</si>
  <si>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</si>
  <si>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</si>
  <si>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</si>
  <si>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</si>
  <si>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</si>
  <si>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</si>
  <si>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</si>
  <si>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</si>
  <si>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</si>
  <si>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</si>
  <si>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</si>
  <si>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</si>
  <si>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</si>
  <si>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</si>
  <si>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</si>
  <si>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</si>
  <si>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</si>
  <si>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</si>
  <si>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</si>
  <si>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</si>
  <si>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</si>
  <si>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</si>
  <si>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</si>
  <si>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</si>
  <si>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</si>
  <si>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</si>
  <si>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</si>
  <si>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</si>
  <si>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</si>
  <si>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</si>
  <si>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</si>
  <si>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</si>
  <si>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</si>
  <si>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</si>
  <si>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</si>
  <si>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</si>
  <si>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</si>
  <si>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</si>
  <si>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</si>
  <si>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</si>
  <si>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</si>
  <si>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</si>
  <si>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</si>
  <si>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</si>
  <si>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</si>
  <si>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</si>
  <si>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</si>
  <si>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</si>
  <si>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</si>
  <si>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</si>
  <si>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</si>
  <si>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</si>
  <si>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</si>
  <si>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</si>
  <si>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</si>
  <si>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</si>
  <si>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</si>
  <si>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</si>
  <si>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</si>
  <si>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</si>
  <si>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</si>
  <si>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</si>
  <si>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</si>
  <si>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</si>
  <si>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</si>
  <si>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</si>
  <si>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</si>
  <si>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</si>
  <si>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</si>
  <si>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</si>
  <si>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</si>
  <si>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</si>
  <si>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</si>
  <si>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</si>
  <si>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</si>
  <si>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</si>
  <si>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</si>
  <si>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</si>
  <si>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</si>
  <si>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</si>
  <si>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</si>
  <si>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</si>
  <si>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</si>
  <si>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</si>
  <si>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</si>
  <si>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</si>
  <si>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</si>
  <si>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</si>
  <si>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</si>
  <si>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</si>
  <si>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</si>
  <si>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</si>
  <si>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</si>
  <si>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</si>
  <si>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</si>
  <si>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</si>
  <si>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</si>
  <si>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</si>
  <si>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</si>
  <si>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</si>
  <si>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</si>
  <si>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</si>
  <si>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</si>
  <si>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</si>
  <si>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</si>
  <si>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</si>
  <si>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</si>
  <si>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</si>
  <si>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</si>
  <si>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</si>
  <si>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</si>
  <si>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</si>
  <si>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</si>
  <si>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</si>
  <si>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</si>
  <si>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</si>
  <si>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</si>
  <si>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</si>
  <si>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</si>
  <si>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</si>
  <si>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</si>
  <si>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</si>
  <si>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</si>
  <si>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</si>
  <si>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</si>
  <si>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</si>
  <si>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</si>
  <si>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</si>
  <si>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</si>
  <si>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</si>
  <si>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</si>
  <si>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</si>
  <si>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</si>
  <si>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</si>
  <si>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</si>
  <si>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</si>
  <si>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</si>
  <si>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</si>
  <si>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</si>
  <si>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</si>
  <si>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</si>
  <si>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</si>
  <si>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</si>
  <si>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</si>
  <si>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</si>
  <si>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</si>
  <si>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</si>
  <si>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</si>
  <si>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</si>
  <si>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</si>
  <si>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</si>
  <si>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</si>
  <si>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</si>
  <si>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</si>
  <si>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</si>
  <si>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</si>
  <si>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</si>
  <si>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</si>
  <si>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</si>
  <si>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</si>
  <si>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</si>
  <si>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</si>
  <si>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</si>
  <si>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</si>
  <si>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</si>
  <si>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</si>
  <si>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</si>
  <si>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</si>
  <si>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</si>
  <si>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</si>
  <si>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</si>
  <si>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</si>
  <si>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</si>
  <si>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</si>
  <si>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</si>
  <si>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</si>
  <si>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</si>
  <si>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</si>
  <si>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</si>
  <si>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</si>
  <si>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</si>
  <si>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</si>
  <si>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</si>
  <si>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</si>
  <si>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</si>
  <si>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</si>
  <si>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</si>
  <si>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</si>
  <si>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</si>
  <si>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</si>
  <si>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</si>
  <si>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</si>
  <si>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</si>
  <si>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</si>
  <si>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</si>
  <si>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</si>
  <si>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</si>
  <si>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</si>
  <si>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</si>
  <si>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</si>
  <si>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</si>
  <si>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</si>
  <si>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</si>
  <si>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</si>
  <si>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</si>
  <si>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</si>
  <si>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</si>
  <si>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</si>
  <si>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</si>
  <si>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</si>
  <si>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</si>
  <si>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</si>
  <si>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</si>
  <si>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</si>
  <si>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</si>
  <si>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</si>
  <si>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</si>
  <si>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</si>
  <si>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</si>
  <si>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</si>
  <si>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</si>
  <si>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</si>
  <si>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</si>
  <si>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</si>
  <si>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</si>
  <si>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</si>
  <si>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</si>
  <si>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</si>
  <si>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</si>
  <si>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</si>
  <si>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</si>
  <si>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</si>
  <si>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</si>
  <si>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</si>
  <si>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</si>
  <si>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</si>
  <si>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</si>
  <si>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</si>
  <si>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</si>
  <si>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</si>
  <si>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</si>
  <si>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</si>
  <si>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</si>
  <si>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</si>
  <si>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</si>
  <si>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</si>
  <si>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</si>
  <si>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</si>
  <si>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</si>
  <si>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</si>
  <si>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</si>
  <si>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</si>
  <si>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</si>
  <si>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</si>
  <si>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</si>
  <si>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</si>
  <si>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</si>
  <si>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</si>
  <si>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</si>
  <si>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</si>
  <si>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</si>
  <si>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</si>
  <si>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</si>
  <si>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</si>
  <si>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</si>
  <si>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</si>
  <si>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</si>
  <si>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</si>
  <si>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</si>
  <si>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</si>
  <si>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</si>
  <si>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</si>
  <si>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</si>
  <si>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</si>
  <si>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</si>
  <si>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</si>
  <si>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</si>
  <si>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</si>
  <si>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</si>
  <si>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</si>
  <si>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</si>
  <si>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</si>
  <si>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</si>
  <si>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</si>
  <si>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</si>
  <si>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</si>
  <si>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</si>
  <si>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</si>
  <si>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</si>
  <si>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</si>
  <si>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</si>
  <si>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</si>
  <si>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</si>
  <si>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</si>
  <si>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</si>
  <si>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</si>
  <si>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</si>
  <si>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</si>
  <si>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</si>
  <si>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</si>
  <si>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</si>
  <si>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</si>
  <si>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</si>
  <si>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</si>
  <si>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</si>
  <si>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</si>
  <si>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</si>
  <si>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</si>
  <si>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</si>
  <si>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</si>
  <si>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</si>
  <si>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</si>
  <si>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</si>
  <si>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</si>
  <si>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</si>
  <si>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</si>
  <si>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</si>
  <si>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</si>
  <si>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</si>
  <si>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</si>
  <si>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</si>
  <si>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</si>
  <si>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</si>
  <si>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</si>
  <si>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</si>
  <si>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</si>
  <si>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</si>
  <si>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</si>
  <si>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</si>
  <si>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</si>
  <si>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</si>
  <si>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</si>
  <si>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</si>
  <si>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</si>
  <si>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</si>
  <si>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</si>
  <si>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</si>
  <si>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</si>
  <si>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</si>
  <si>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</si>
  <si>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</si>
  <si>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</si>
  <si>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</si>
  <si>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</si>
  <si>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</si>
  <si>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</si>
  <si>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</si>
  <si>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</si>
  <si>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</si>
  <si>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</si>
  <si>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</si>
  <si>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</si>
  <si>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</si>
  <si>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</si>
  <si>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</si>
  <si>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</si>
  <si>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</si>
  <si>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</si>
  <si>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</si>
  <si>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</si>
  <si>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</si>
  <si>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</si>
  <si>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</si>
  <si>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</si>
  <si>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</si>
  <si>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</si>
  <si>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</si>
  <si>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</si>
  <si>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</si>
  <si>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</si>
  <si>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</si>
  <si>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</si>
  <si>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</si>
  <si>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</si>
  <si>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</si>
  <si>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</si>
  <si>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</si>
  <si>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</si>
  <si>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</si>
  <si>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</si>
  <si>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</si>
  <si>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</si>
  <si>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</si>
  <si>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</si>
  <si>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</si>
  <si>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</si>
  <si>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</si>
  <si>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</si>
  <si>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</si>
  <si>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</si>
  <si>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</si>
  <si>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</si>
  <si>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</si>
  <si>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</si>
  <si>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</si>
  <si>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</si>
  <si>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</si>
  <si>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</si>
  <si>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</si>
  <si>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</si>
  <si>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</si>
  <si>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</si>
  <si>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</si>
  <si>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</si>
  <si>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</si>
  <si>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</si>
  <si>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</si>
  <si>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</si>
  <si>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</si>
  <si>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</si>
  <si>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</si>
  <si>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</si>
  <si>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</si>
  <si>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</si>
  <si>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</si>
  <si>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</si>
  <si>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</si>
  <si>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</si>
  <si>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</si>
  <si>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</si>
  <si>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</si>
  <si>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</si>
  <si>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</si>
  <si>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</si>
  <si>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</si>
  <si>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</si>
  <si>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</si>
  <si>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</si>
  <si>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</si>
  <si>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</si>
  <si>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</si>
  <si>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</si>
  <si>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</si>
  <si>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</si>
  <si>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</si>
  <si>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</si>
  <si>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</si>
  <si>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</si>
  <si>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</si>
  <si>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</si>
  <si>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</si>
  <si>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</si>
  <si>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</si>
  <si>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</si>
  <si>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</si>
  <si>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</si>
  <si>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</si>
  <si>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</si>
  <si>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</si>
  <si>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</si>
  <si>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</si>
  <si>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</si>
  <si>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</si>
  <si>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</si>
  <si>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</si>
  <si>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</si>
  <si>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</si>
  <si>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</si>
  <si>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</si>
  <si>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</si>
  <si>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</si>
  <si>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</si>
  <si>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</si>
  <si>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</si>
  <si>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</si>
  <si>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</si>
  <si>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</si>
  <si>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</si>
  <si>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</si>
  <si>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</si>
  <si>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</si>
  <si>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</si>
  <si>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</si>
  <si>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</si>
  <si>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</si>
  <si>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</si>
  <si>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</si>
  <si>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</si>
  <si>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</si>
  <si>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</si>
  <si>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</si>
  <si>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</si>
  <si>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</si>
  <si>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</si>
  <si>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</si>
  <si>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</si>
  <si>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</si>
  <si>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</si>
  <si>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</si>
  <si>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</si>
  <si>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</si>
  <si>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</si>
  <si>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</si>
  <si>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</si>
  <si>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</si>
  <si>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</si>
  <si>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</si>
  <si>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</si>
  <si>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</si>
  <si>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</si>
  <si>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</si>
  <si>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</si>
  <si>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</si>
  <si>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</si>
  <si>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</si>
  <si>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</si>
  <si>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</si>
  <si>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</si>
  <si>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</si>
  <si>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</si>
  <si>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</si>
  <si>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</si>
  <si>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</si>
  <si>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</si>
  <si>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</si>
  <si>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</si>
  <si>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</si>
  <si>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</si>
  <si>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</si>
  <si>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</si>
  <si>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</si>
  <si>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</si>
  <si>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</si>
  <si>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</si>
  <si>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</si>
  <si>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</si>
  <si>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</si>
  <si>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</si>
  <si>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</si>
  <si>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</si>
  <si>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</si>
  <si>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</si>
  <si>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</si>
  <si>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</si>
  <si>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</si>
  <si>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</si>
  <si>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</si>
  <si>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</si>
  <si>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</si>
  <si>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</si>
  <si>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</si>
  <si>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</si>
  <si>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</si>
  <si>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</si>
  <si>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</si>
  <si>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</si>
  <si>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</si>
  <si>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</si>
  <si>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</si>
  <si>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</si>
  <si>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</si>
  <si>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</si>
  <si>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</si>
  <si>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</si>
  <si>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</si>
  <si>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</si>
  <si>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</si>
  <si>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</si>
  <si>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</si>
  <si>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</si>
  <si>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</si>
  <si>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</si>
  <si>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</si>
  <si>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</si>
  <si>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</si>
  <si>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</si>
  <si>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</si>
  <si>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</si>
  <si>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</si>
  <si>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</si>
  <si>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</si>
  <si>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</si>
  <si>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</si>
  <si>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</si>
  <si>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</si>
  <si>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</si>
  <si>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</si>
  <si>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</si>
  <si>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</si>
  <si>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</si>
  <si>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</si>
  <si>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</si>
  <si>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</si>
  <si>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</si>
  <si>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</si>
  <si>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</si>
  <si>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</si>
  <si>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</si>
  <si>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</si>
  <si>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</si>
  <si>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</si>
  <si>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</si>
  <si>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</si>
  <si>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</si>
  <si>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</si>
  <si>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</si>
  <si>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</si>
  <si>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</si>
  <si>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</si>
  <si>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</si>
  <si>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</si>
  <si>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</si>
  <si>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</si>
  <si>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</si>
  <si>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</si>
  <si>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</si>
  <si>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</si>
  <si>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</si>
  <si>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</si>
  <si>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</si>
  <si>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</si>
  <si>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</si>
  <si>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</si>
  <si>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</si>
  <si>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</si>
  <si>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</si>
  <si>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</si>
  <si>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</si>
  <si>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</si>
  <si>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</si>
  <si>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</si>
  <si>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</si>
  <si>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</si>
  <si>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</si>
  <si>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</si>
  <si>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</si>
  <si>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</si>
  <si>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</si>
  <si>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</si>
  <si>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</si>
  <si>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</si>
  <si>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</si>
  <si>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</si>
  <si>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</si>
  <si>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</si>
  <si>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</si>
  <si>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</si>
  <si>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</si>
  <si>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</si>
  <si>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</si>
  <si>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</si>
  <si>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</si>
  <si>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</si>
  <si>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</si>
  <si>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</si>
  <si>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</si>
  <si>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</si>
  <si>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</si>
  <si>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</si>
  <si>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</si>
  <si>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</si>
  <si>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</si>
  <si>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</si>
  <si>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</si>
  <si>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</si>
  <si>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</si>
  <si>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</si>
  <si>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</si>
  <si>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</si>
  <si>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</si>
  <si>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</si>
  <si>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</si>
  <si>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</si>
  <si>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</si>
  <si>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</si>
  <si>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</si>
  <si>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</si>
  <si>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</si>
  <si>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</si>
  <si>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</si>
  <si>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</si>
  <si>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</si>
  <si>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</si>
  <si>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</si>
  <si>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</si>
  <si>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</si>
  <si>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</si>
  <si>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</si>
  <si>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</si>
  <si>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</si>
  <si>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</si>
  <si>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</si>
  <si>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</si>
  <si>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</si>
  <si>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</si>
  <si>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</si>
  <si>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</si>
  <si>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</si>
  <si>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</si>
  <si>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</si>
  <si>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</si>
  <si>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</si>
  <si>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</si>
  <si>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</si>
  <si>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</si>
  <si>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</si>
  <si>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</si>
  <si>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</si>
  <si>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</si>
  <si>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</si>
  <si>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</si>
  <si>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</si>
  <si>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</si>
  <si>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</si>
  <si>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</si>
  <si>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</si>
  <si>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</si>
  <si>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</si>
  <si>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</si>
  <si>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</si>
  <si>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</si>
  <si>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</si>
  <si>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</si>
  <si>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</si>
  <si>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</si>
  <si>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</si>
  <si>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</si>
  <si>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</si>
  <si>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</si>
  <si>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</si>
  <si>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</si>
  <si>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</si>
  <si>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</si>
  <si>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</si>
  <si>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</si>
  <si>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</si>
  <si>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</si>
  <si>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</si>
  <si>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</si>
  <si>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</si>
  <si>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</si>
  <si>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</si>
  <si>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</si>
  <si>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</si>
  <si>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</si>
  <si>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</si>
  <si>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</si>
  <si>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</si>
  <si>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</si>
  <si>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</si>
  <si>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</si>
  <si>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</si>
  <si>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</si>
  <si>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</si>
  <si>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</si>
  <si>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</si>
  <si>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</si>
  <si>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</si>
  <si>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</si>
  <si>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</si>
  <si>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</si>
  <si>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</si>
  <si>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</si>
  <si>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</si>
  <si>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</si>
  <si>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</si>
  <si>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</si>
  <si>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</si>
  <si>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</si>
  <si>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</si>
  <si>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</si>
  <si>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</si>
  <si>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</si>
  <si>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</si>
  <si>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</si>
  <si>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</si>
  <si>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</si>
  <si>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</si>
  <si>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</si>
  <si>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</si>
  <si>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</si>
  <si>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</si>
  <si>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</si>
  <si>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</si>
  <si>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</si>
  <si>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</si>
  <si>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</si>
  <si>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</si>
  <si>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</si>
  <si>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</si>
  <si>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</si>
  <si>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</si>
  <si>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</si>
  <si>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</si>
  <si>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</si>
  <si>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</si>
  <si>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</si>
  <si>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</si>
  <si>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</si>
  <si>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</si>
  <si>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</si>
  <si>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</si>
  <si>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</si>
  <si>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</si>
  <si>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</si>
  <si>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</si>
  <si>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</si>
  <si>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</si>
  <si>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</si>
  <si>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</si>
  <si>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</si>
  <si>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</si>
  <si>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</si>
  <si>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</si>
  <si>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</si>
  <si>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</si>
  <si>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</si>
  <si>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</si>
  <si>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</si>
  <si>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</si>
  <si>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</si>
  <si>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</si>
  <si>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</si>
  <si>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</si>
  <si>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</si>
  <si>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</si>
  <si>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</si>
  <si>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</si>
  <si>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</si>
  <si>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</si>
  <si>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</si>
  <si>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</si>
  <si>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</si>
  <si>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</si>
  <si>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</si>
  <si>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</si>
  <si>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</si>
  <si>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</si>
  <si>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</si>
  <si>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</si>
  <si>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</si>
  <si>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</si>
  <si>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</si>
  <si>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</si>
  <si>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</si>
  <si>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</si>
  <si>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</si>
  <si>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</si>
  <si>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</si>
  <si>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</si>
  <si>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</si>
  <si>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</si>
  <si>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</si>
  <si>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</si>
  <si>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</si>
  <si>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</si>
  <si>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</si>
  <si>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</si>
  <si>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</si>
  <si>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</si>
  <si>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</si>
  <si>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</si>
  <si>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</si>
  <si>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</si>
  <si>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</si>
  <si>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</si>
  <si>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</si>
  <si>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</si>
  <si>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</si>
  <si>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</si>
  <si>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</si>
  <si>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</si>
  <si>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</si>
  <si>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</si>
  <si>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</si>
  <si>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</si>
  <si>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</si>
  <si>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</si>
  <si>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</si>
  <si>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</si>
  <si>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</si>
  <si>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</si>
  <si>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</si>
  <si>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</si>
  <si>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</si>
  <si>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</si>
  <si>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</si>
  <si>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</si>
  <si>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</si>
  <si>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</si>
  <si>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</si>
  <si>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</si>
  <si>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</si>
  <si>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</si>
  <si>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</si>
  <si>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</si>
  <si>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</si>
  <si>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</si>
  <si>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</si>
  <si>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</si>
  <si>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</si>
  <si>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</si>
  <si>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</si>
  <si>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</si>
  <si>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</si>
  <si>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</si>
  <si>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</si>
  <si>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</si>
  <si>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</si>
  <si>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</si>
  <si>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</si>
  <si>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</si>
  <si>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</si>
  <si>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</si>
  <si>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</si>
  <si>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</si>
  <si>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</si>
  <si>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</si>
  <si>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</si>
  <si>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</si>
  <si>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</si>
  <si>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</si>
  <si>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</si>
  <si>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</si>
  <si>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</si>
  <si>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</si>
  <si>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</si>
  <si>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</si>
  <si>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</si>
  <si>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</si>
  <si>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</si>
  <si>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</si>
  <si>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</si>
  <si>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</si>
  <si>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</si>
  <si>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</si>
  <si>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</si>
  <si>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</si>
  <si>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</si>
  <si>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</si>
  <si>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</si>
  <si>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</si>
  <si>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</si>
  <si>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</si>
  <si>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</si>
  <si>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</si>
  <si>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</si>
  <si>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</si>
  <si>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</si>
  <si>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</si>
  <si>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</si>
  <si>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</si>
  <si>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</si>
  <si>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</si>
  <si>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</si>
  <si>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</si>
  <si>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</si>
  <si>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</si>
  <si>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</si>
  <si>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</si>
  <si>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</si>
  <si>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</si>
  <si>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</si>
  <si>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</si>
  <si>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</si>
  <si>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</si>
  <si>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</si>
  <si>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</si>
  <si>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</si>
  <si>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</si>
  <si>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</si>
  <si>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</si>
  <si>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</si>
  <si>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</si>
  <si>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</si>
  <si>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</si>
  <si>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</si>
  <si>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</si>
  <si>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</si>
  <si>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</si>
  <si>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</si>
  <si>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</si>
  <si>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</si>
  <si>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</si>
  <si>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</si>
  <si>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</si>
  <si>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</si>
  <si>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</si>
  <si>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</si>
  <si>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</si>
  <si>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</si>
  <si>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</si>
  <si>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</si>
  <si>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</si>
  <si>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</si>
  <si>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</si>
  <si>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</si>
  <si>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</si>
  <si>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</si>
  <si>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</si>
  <si>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</si>
  <si>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</si>
  <si>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</si>
  <si>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</si>
  <si>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</si>
  <si>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</si>
  <si>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</si>
  <si>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</si>
  <si>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</si>
  <si>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</si>
  <si>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</si>
  <si>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</si>
  <si>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</si>
  <si>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</si>
  <si>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</si>
  <si>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</si>
  <si>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</si>
  <si>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</si>
  <si>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</si>
  <si>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</si>
  <si>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</si>
  <si>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</si>
  <si>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</si>
  <si>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</si>
  <si>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</si>
  <si>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</si>
  <si>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</si>
  <si>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</si>
  <si>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</si>
  <si>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</si>
  <si>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</si>
  <si>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</si>
  <si>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</si>
  <si>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</si>
  <si>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</si>
  <si>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</si>
  <si>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</si>
  <si>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</si>
  <si>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</si>
  <si>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</si>
  <si>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</si>
  <si>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</si>
  <si>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</si>
  <si>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</si>
  <si>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</si>
  <si>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</si>
  <si>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</si>
  <si>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</si>
  <si>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</si>
  <si>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</si>
  <si>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</si>
  <si>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</si>
  <si>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</si>
  <si>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</si>
  <si>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</si>
  <si>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</si>
  <si>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</si>
  <si>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</si>
  <si>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</si>
  <si>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</si>
  <si>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</si>
  <si>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</si>
  <si>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</si>
  <si>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</si>
  <si>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</si>
  <si>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</si>
  <si>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</si>
  <si>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</si>
  <si>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</si>
  <si>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</si>
  <si>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</si>
  <si>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</si>
  <si>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</si>
  <si>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</si>
  <si>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</si>
  <si>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</si>
  <si>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</si>
  <si>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</si>
  <si>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</si>
  <si>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</si>
  <si>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</si>
  <si>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</si>
  <si>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</si>
  <si>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</si>
  <si>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</si>
  <si>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</si>
  <si>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</si>
  <si>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</si>
  <si>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</si>
  <si>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</si>
  <si>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</si>
  <si>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</si>
  <si>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</si>
  <si>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</si>
  <si>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</si>
  <si>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</si>
  <si>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</si>
  <si>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</si>
  <si>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</si>
  <si>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</si>
  <si>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</si>
  <si>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</si>
  <si>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</si>
  <si>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</si>
  <si>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</si>
  <si>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</si>
  <si>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</si>
  <si>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</si>
  <si>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</si>
  <si>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</si>
  <si>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</si>
  <si>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</si>
  <si>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</si>
  <si>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</si>
  <si>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</si>
  <si>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</si>
  <si>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</si>
  <si>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</si>
  <si>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</si>
  <si>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</si>
  <si>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</si>
  <si>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</si>
  <si>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</si>
  <si>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</si>
  <si>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</si>
  <si>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</si>
  <si>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</si>
  <si>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</si>
  <si>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</si>
  <si>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</si>
  <si>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</si>
  <si>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</si>
  <si>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</si>
  <si>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</si>
  <si>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</si>
  <si>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</si>
  <si>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</si>
  <si>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</si>
  <si>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</si>
  <si>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</si>
  <si>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</si>
  <si>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</si>
  <si>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</si>
  <si>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</si>
  <si>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</si>
  <si>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</si>
  <si>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</si>
  <si>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</si>
  <si>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</si>
  <si>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</si>
  <si>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</si>
  <si>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</si>
  <si>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</si>
  <si>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</si>
  <si>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</si>
  <si>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</si>
  <si>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</si>
  <si>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</si>
  <si>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</si>
  <si>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</si>
  <si>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</si>
  <si>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</si>
  <si>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</si>
  <si>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</si>
  <si>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</si>
  <si>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</si>
  <si>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</si>
  <si>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</si>
  <si>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</si>
  <si>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</si>
  <si>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</si>
  <si>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</si>
  <si>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</si>
  <si>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</si>
  <si>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</si>
  <si>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</si>
  <si>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</si>
  <si>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</si>
  <si>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</si>
  <si>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</si>
  <si>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</si>
  <si>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</si>
  <si>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</si>
  <si>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</si>
  <si>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</si>
  <si>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</si>
  <si>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</si>
  <si>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</si>
  <si>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</si>
  <si>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</si>
  <si>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</si>
  <si>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</si>
  <si>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</si>
  <si>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</si>
  <si>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</si>
  <si>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</si>
  <si>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</si>
  <si>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</si>
  <si>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</si>
  <si>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</si>
  <si>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</si>
  <si>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</si>
  <si>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</si>
  <si>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</si>
  <si>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</si>
  <si>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</si>
  <si>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</si>
  <si>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</si>
  <si>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</si>
  <si>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</si>
  <si>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</si>
  <si>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</si>
  <si>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</si>
  <si>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</si>
  <si>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</si>
  <si>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</si>
  <si>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</si>
  <si>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</si>
  <si>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</si>
  <si>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</si>
  <si>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</si>
  <si>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</si>
  <si>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</si>
  <si>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</si>
  <si>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</si>
  <si>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</si>
  <si>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</si>
  <si>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</si>
  <si>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</si>
  <si>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</si>
  <si>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</si>
  <si>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</si>
  <si>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</si>
  <si>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</si>
  <si>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</si>
  <si>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</si>
  <si>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</si>
  <si>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</si>
  <si>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</si>
  <si>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</si>
  <si>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</si>
  <si>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</si>
  <si>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</si>
  <si>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</si>
  <si>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</si>
  <si>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</si>
  <si>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</si>
  <si>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</si>
  <si>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</si>
  <si>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</si>
  <si>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</si>
  <si>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</si>
  <si>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</si>
  <si>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</si>
  <si>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</si>
  <si>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</si>
  <si>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</si>
  <si>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</si>
  <si>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</si>
  <si>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</si>
  <si>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</si>
  <si>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</si>
  <si>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</si>
  <si>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</si>
  <si>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</si>
  <si>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</si>
  <si>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</si>
  <si>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</si>
  <si>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</si>
  <si>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</si>
  <si>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</si>
  <si>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</si>
  <si>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</si>
  <si>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</si>
  <si>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</si>
  <si>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</si>
  <si>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</si>
  <si>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</si>
  <si>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</si>
  <si>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</si>
  <si>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</si>
  <si>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</si>
  <si>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</si>
  <si>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</si>
  <si>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</si>
  <si>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</si>
  <si>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</si>
  <si>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</si>
  <si>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</si>
  <si>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</si>
  <si>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</si>
  <si>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</si>
  <si>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</si>
  <si>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</si>
  <si>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</si>
  <si>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</si>
  <si>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</si>
  <si>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</si>
  <si>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</si>
  <si>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</si>
  <si>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</si>
  <si>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</si>
  <si>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</si>
  <si>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</si>
  <si>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</si>
  <si>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</si>
  <si>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</si>
  <si>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</si>
  <si>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</si>
  <si>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</si>
  <si>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</si>
  <si>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</si>
  <si>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</si>
  <si>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</si>
  <si>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</si>
  <si>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</si>
  <si>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</si>
  <si>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</si>
  <si>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</si>
  <si>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</si>
  <si>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</si>
  <si>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</si>
  <si>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</si>
  <si>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</si>
  <si>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</si>
  <si>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</si>
  <si>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</si>
  <si>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</si>
  <si>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</si>
  <si>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</si>
  <si>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</si>
  <si>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</si>
  <si>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</si>
  <si>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</si>
  <si>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</si>
  <si>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</si>
  <si>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</si>
  <si>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</si>
  <si>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</si>
  <si>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</si>
  <si>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</si>
  <si>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</si>
  <si>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</si>
  <si>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</si>
  <si>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</si>
  <si>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</si>
  <si>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</si>
  <si>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</si>
  <si>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</si>
  <si>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</si>
  <si>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</si>
  <si>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</si>
  <si>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</si>
  <si>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</si>
  <si>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</si>
  <si>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</si>
  <si>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</si>
  <si>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</si>
  <si>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</si>
  <si>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</si>
  <si>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</si>
  <si>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</si>
  <si>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</si>
  <si>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</si>
  <si>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</si>
  <si>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</si>
  <si>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</si>
  <si>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</si>
  <si>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</si>
  <si>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</si>
  <si>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</si>
  <si>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</si>
  <si>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</si>
  <si>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</si>
  <si>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</si>
  <si>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</si>
  <si>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</si>
  <si>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</si>
  <si>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</si>
  <si>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</si>
  <si>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</si>
  <si>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</si>
  <si>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</si>
  <si>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</si>
  <si>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</si>
  <si>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</si>
  <si>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</si>
  <si>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</si>
  <si>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</si>
  <si>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</si>
  <si>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</si>
  <si>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</si>
  <si>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</si>
  <si>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</si>
  <si>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</si>
  <si>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</si>
  <si>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</si>
  <si>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</si>
  <si>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</si>
  <si>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</si>
  <si>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</si>
  <si>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</si>
  <si>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</si>
  <si>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</si>
  <si>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</si>
  <si>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</si>
  <si>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</si>
  <si>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</si>
  <si>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</si>
  <si>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</si>
  <si>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</si>
  <si>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</si>
  <si>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</si>
  <si>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</si>
  <si>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</si>
  <si>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</si>
  <si>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</si>
  <si>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</si>
  <si>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</si>
  <si>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</si>
  <si>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</si>
  <si>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</si>
  <si>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</si>
  <si>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</si>
  <si>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</si>
  <si>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</si>
  <si>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</si>
  <si>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</si>
  <si>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</si>
  <si>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</si>
  <si>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</si>
  <si>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</si>
  <si>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</si>
  <si>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</si>
  <si>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</si>
  <si>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</si>
  <si>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</si>
  <si>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</si>
  <si>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</si>
  <si>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</si>
  <si>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</si>
  <si>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</si>
  <si>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</si>
  <si>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</si>
  <si>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</si>
  <si>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</si>
  <si>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</si>
  <si>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</si>
  <si>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</si>
  <si>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</si>
  <si>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</si>
  <si>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</si>
  <si>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</si>
  <si>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</si>
  <si>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</si>
  <si>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</si>
  <si>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</si>
  <si>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</si>
  <si>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</si>
  <si>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</si>
  <si>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</si>
  <si>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</si>
  <si>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</si>
  <si>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</si>
  <si>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</si>
  <si>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</si>
  <si>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</si>
  <si>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</si>
  <si>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</si>
  <si>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</si>
  <si>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</si>
  <si>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</si>
  <si>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</si>
  <si>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</si>
  <si>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</si>
  <si>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</si>
  <si>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</si>
  <si>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</si>
  <si>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</si>
  <si>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</si>
  <si>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</si>
  <si>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</si>
  <si>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</si>
  <si>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</si>
  <si>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</si>
  <si>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</si>
  <si>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</si>
  <si>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</si>
  <si>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</si>
  <si>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</si>
  <si>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</si>
  <si>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</si>
  <si>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</si>
  <si>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</si>
  <si>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</si>
  <si>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</si>
  <si>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</si>
  <si>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</si>
  <si>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</si>
  <si>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</si>
  <si>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</si>
  <si>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</si>
  <si>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</si>
  <si>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</si>
  <si>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</si>
  <si>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</si>
  <si>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</si>
  <si>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</si>
  <si>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</si>
  <si>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</si>
  <si>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</si>
  <si>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</si>
  <si>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</si>
  <si>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</si>
  <si>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</si>
  <si>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</si>
  <si>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</si>
  <si>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</si>
  <si>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</si>
  <si>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</si>
  <si>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</si>
  <si>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</si>
  <si>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</si>
  <si>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</si>
  <si>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</si>
  <si>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</si>
  <si>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</si>
  <si>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</si>
  <si>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</si>
  <si>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</si>
  <si>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</si>
  <si>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</si>
  <si>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</si>
  <si>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</si>
  <si>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</si>
  <si>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</si>
  <si>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</si>
  <si>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</si>
  <si>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</si>
  <si>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</si>
  <si>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</si>
  <si>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</si>
  <si>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</si>
  <si>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</si>
  <si>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</si>
  <si>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</si>
  <si>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</si>
  <si>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</si>
  <si>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</si>
  <si>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</si>
  <si>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</si>
  <si>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</si>
  <si>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</si>
  <si>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</si>
  <si>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</si>
  <si>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</si>
  <si>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</si>
  <si>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</si>
  <si>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</si>
  <si>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</si>
  <si>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</si>
  <si>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</si>
  <si>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</si>
  <si>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</si>
  <si>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</si>
  <si>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</si>
  <si>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</si>
  <si>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</si>
  <si>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</si>
  <si>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</si>
  <si>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</si>
  <si>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</si>
  <si>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</si>
  <si>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</si>
  <si>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</si>
  <si>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</si>
  <si>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</si>
  <si>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</si>
  <si>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</si>
  <si>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</si>
  <si>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</si>
  <si>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</si>
  <si>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</si>
  <si>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</si>
  <si>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</si>
  <si>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</si>
  <si>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</si>
  <si>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</si>
  <si>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</si>
  <si>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</si>
  <si>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</si>
  <si>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</si>
  <si>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</si>
  <si>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</si>
  <si>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</si>
  <si>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</si>
  <si>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</si>
  <si>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</si>
  <si>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</si>
  <si>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</si>
  <si>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</si>
  <si>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</si>
  <si>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</si>
  <si>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</si>
  <si>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</si>
  <si>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</si>
  <si>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</si>
  <si>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</si>
  <si>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</si>
  <si>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</si>
  <si>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</si>
  <si>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</si>
  <si>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</si>
  <si>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</si>
  <si>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</si>
  <si>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</si>
  <si>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</si>
  <si>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</si>
  <si>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</si>
  <si>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</si>
  <si>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</si>
  <si>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</si>
  <si>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</si>
  <si>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</si>
  <si>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</si>
  <si>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</si>
  <si>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</si>
  <si>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</si>
  <si>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</si>
  <si>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</si>
  <si>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</si>
  <si>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</si>
  <si>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</si>
  <si>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</si>
  <si>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</si>
  <si>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</si>
  <si>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</si>
  <si>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</si>
  <si>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</si>
  <si>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</si>
  <si>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</si>
  <si>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</si>
  <si>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</si>
  <si>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</si>
  <si>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</si>
  <si>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</si>
  <si>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</si>
  <si>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</si>
  <si>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</si>
  <si>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</si>
  <si>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</si>
  <si>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</si>
  <si>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</si>
  <si>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</si>
  <si>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</si>
  <si>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</si>
  <si>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</si>
  <si>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</si>
  <si>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</si>
  <si>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</si>
  <si>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</si>
  <si>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</si>
  <si>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</si>
  <si>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</si>
  <si>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</si>
  <si>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</si>
  <si>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</si>
  <si>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</si>
  <si>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</si>
  <si>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</si>
  <si>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</si>
  <si>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</si>
  <si>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</si>
  <si>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</si>
  <si>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</si>
  <si>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</si>
  <si>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</si>
  <si>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</si>
  <si>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</si>
  <si>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</si>
  <si>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</si>
  <si>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</si>
  <si>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</si>
  <si>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</si>
  <si>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</si>
  <si>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</si>
  <si>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</si>
  <si>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</si>
  <si>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</si>
  <si>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</si>
  <si>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</si>
  <si>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</si>
  <si>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</si>
  <si>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</si>
  <si>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</si>
  <si>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</si>
  <si>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</si>
  <si>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</si>
  <si>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</si>
  <si>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</si>
  <si>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</si>
  <si>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</si>
  <si>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</si>
  <si>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</si>
  <si>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</si>
  <si>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</si>
  <si>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</si>
  <si>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</si>
  <si>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</si>
  <si>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</si>
  <si>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</si>
  <si>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</si>
  <si>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</si>
  <si>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</si>
  <si>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</si>
  <si>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</si>
  <si>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</si>
  <si>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</si>
  <si>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</si>
  <si>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</si>
  <si>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</si>
  <si>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</si>
  <si>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</si>
  <si>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</si>
  <si>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</si>
  <si>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</si>
  <si>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</si>
  <si>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</si>
  <si>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</si>
  <si>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</si>
  <si>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</si>
  <si>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</si>
  <si>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</si>
  <si>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</si>
  <si>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</si>
  <si>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</si>
  <si>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</si>
  <si>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</si>
  <si>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</si>
  <si>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</si>
  <si>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</si>
  <si>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</si>
  <si>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</si>
  <si>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</si>
  <si>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</si>
  <si>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</si>
  <si>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</si>
  <si>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</si>
  <si>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</si>
  <si>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</si>
  <si>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</si>
  <si>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</si>
  <si>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</si>
  <si>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</si>
  <si>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</si>
  <si>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</si>
  <si>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</si>
  <si>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</si>
  <si>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</si>
  <si>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</si>
  <si>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</si>
  <si>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</si>
  <si>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</si>
  <si>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</si>
  <si>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</si>
  <si>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</si>
  <si>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</si>
  <si>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</si>
  <si>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</si>
  <si>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</si>
  <si>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</si>
  <si>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</si>
  <si>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</si>
  <si>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</si>
  <si>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</si>
  <si>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</si>
  <si>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</si>
  <si>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</si>
  <si>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</si>
  <si>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</si>
  <si>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</si>
  <si>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</si>
  <si>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</si>
  <si>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</si>
  <si>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</si>
  <si>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</si>
  <si>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</si>
  <si>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</si>
  <si>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</si>
  <si>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</si>
  <si>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</si>
  <si>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</si>
  <si>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</si>
  <si>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</si>
  <si>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</si>
  <si>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</si>
  <si>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</si>
  <si>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</si>
  <si>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</si>
  <si>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</si>
  <si>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</si>
  <si>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</si>
  <si>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</si>
  <si>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</si>
  <si>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</si>
  <si>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</si>
  <si>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</si>
  <si>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</si>
  <si>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</si>
  <si>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</si>
  <si>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</si>
  <si>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</si>
  <si>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</si>
  <si>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</si>
  <si>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</si>
  <si>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</si>
  <si>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</si>
  <si>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</si>
  <si>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</si>
  <si>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</si>
  <si>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</si>
  <si>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</si>
  <si>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</si>
  <si>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</si>
  <si>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</si>
  <si>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</si>
  <si>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</si>
  <si>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</si>
  <si>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</si>
  <si>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</si>
  <si>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</si>
  <si>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</si>
  <si>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</si>
  <si>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</si>
  <si>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</si>
  <si>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</si>
  <si>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</si>
  <si>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</si>
  <si>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</si>
  <si>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</si>
  <si>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</si>
  <si>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</si>
  <si>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</si>
  <si>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</si>
  <si>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</si>
  <si>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</si>
  <si>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</si>
  <si>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</si>
  <si>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</si>
  <si>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</si>
  <si>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</si>
  <si>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</si>
  <si>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</si>
  <si>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</si>
  <si>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</si>
  <si>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</si>
  <si>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</si>
  <si>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</si>
  <si>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</si>
  <si>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</si>
  <si>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</si>
  <si>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</si>
  <si>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</si>
  <si>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</si>
  <si>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</si>
  <si>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</si>
  <si>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</si>
  <si>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</si>
  <si>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</si>
  <si>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</si>
  <si>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</si>
  <si>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</si>
  <si>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</si>
  <si>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</si>
  <si>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</si>
  <si>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</si>
  <si>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</si>
  <si>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</si>
  <si>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</si>
  <si>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</si>
  <si>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</si>
  <si>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</si>
  <si>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</si>
  <si>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</si>
  <si>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</si>
  <si>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</si>
  <si>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</si>
  <si>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</si>
  <si>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</si>
  <si>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</si>
  <si>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</si>
  <si>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</si>
  <si>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</si>
  <si>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</si>
  <si>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</si>
  <si>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</si>
  <si>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</si>
  <si>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</si>
  <si>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</si>
  <si>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</si>
  <si>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</si>
  <si>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</si>
  <si>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</si>
  <si>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</si>
  <si>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</si>
  <si>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</si>
  <si>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</si>
  <si>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</si>
  <si>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</si>
  <si>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</si>
  <si>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</si>
  <si>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</si>
  <si>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</si>
  <si>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</si>
  <si>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</si>
  <si>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</si>
  <si>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</si>
  <si>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</si>
  <si>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</si>
  <si>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</si>
  <si>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</si>
  <si>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</si>
  <si>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</si>
  <si>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</si>
  <si>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</si>
  <si>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</si>
  <si>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</si>
  <si>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</si>
  <si>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</si>
  <si>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</si>
  <si>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</si>
  <si>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</si>
  <si>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</si>
  <si>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</si>
  <si>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</si>
  <si>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</si>
  <si>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</si>
  <si>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</si>
  <si>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</si>
  <si>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</si>
  <si>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</si>
  <si>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</si>
  <si>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</si>
  <si>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</si>
  <si>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</si>
  <si>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</si>
  <si>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</si>
  <si>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</si>
  <si>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</si>
  <si>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</si>
  <si>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</si>
  <si>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</si>
  <si>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</si>
  <si>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</si>
  <si>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</si>
  <si>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</si>
  <si>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</si>
  <si>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</si>
  <si>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</si>
  <si>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</si>
  <si>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</si>
  <si>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</si>
  <si>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</si>
  <si>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</si>
  <si>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</si>
  <si>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</si>
  <si>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</si>
  <si>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</si>
  <si>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</si>
  <si>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</si>
  <si>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</si>
  <si>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</si>
  <si>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</si>
  <si>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</si>
  <si>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</si>
  <si>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</si>
  <si>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</si>
  <si>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</si>
  <si>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</si>
  <si>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</si>
  <si>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</si>
  <si>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</si>
  <si>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</si>
  <si>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</si>
  <si>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</si>
  <si>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</si>
  <si>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</si>
  <si>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</si>
  <si>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</si>
  <si>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</si>
  <si>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</si>
  <si>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</si>
  <si>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</si>
  <si>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</si>
  <si>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</si>
  <si>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</si>
  <si>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</si>
  <si>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</si>
  <si>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</si>
  <si>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</si>
  <si>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</si>
  <si>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</si>
  <si>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</si>
  <si>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</si>
  <si>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</si>
  <si>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</si>
  <si>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</si>
  <si>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</si>
  <si>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</si>
  <si>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</si>
  <si>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</si>
  <si>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</si>
  <si>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</si>
  <si>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</si>
  <si>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</si>
  <si>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</si>
  <si>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</si>
  <si>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</si>
  <si>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</si>
  <si>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</si>
  <si>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</si>
  <si>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</si>
  <si>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</si>
  <si>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</si>
  <si>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</si>
  <si>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</si>
  <si>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</si>
  <si>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</si>
  <si>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</si>
  <si>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</si>
  <si>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</si>
  <si>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</si>
  <si>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</si>
  <si>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</si>
  <si>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</si>
  <si>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</si>
  <si>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</si>
  <si>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</si>
  <si>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</si>
  <si>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</si>
  <si>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</si>
  <si>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</si>
  <si>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</si>
  <si>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</si>
  <si>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</si>
  <si>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</si>
  <si>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</si>
  <si>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</si>
  <si>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</si>
  <si>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</si>
  <si>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</si>
  <si>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</si>
  <si>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</si>
  <si>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</si>
  <si>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</si>
  <si>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</si>
  <si>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</si>
  <si>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</si>
  <si>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</si>
  <si>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</si>
  <si>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</si>
  <si>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</si>
  <si>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</si>
  <si>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</si>
  <si>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</si>
  <si>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</si>
  <si>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</si>
  <si>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</si>
  <si>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</si>
  <si>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</si>
  <si>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</si>
  <si>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</si>
  <si>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</si>
  <si>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</si>
  <si>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</si>
  <si>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</si>
  <si>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</si>
  <si>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</si>
  <si>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</si>
  <si>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</si>
  <si>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</si>
  <si>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</si>
  <si>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</si>
  <si>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</si>
  <si>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</si>
  <si>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</si>
  <si>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</si>
  <si>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</si>
  <si>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</si>
  <si>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</si>
  <si>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</si>
  <si>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</si>
  <si>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</si>
  <si>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</si>
  <si>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</si>
  <si>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</si>
  <si>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</si>
  <si>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</si>
  <si>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</si>
  <si>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</si>
  <si>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</si>
  <si>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</si>
  <si>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</si>
  <si>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</si>
  <si>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</si>
  <si>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</si>
  <si>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</si>
  <si>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</si>
  <si>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</si>
  <si>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</si>
  <si>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</si>
  <si>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</si>
  <si>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</si>
  <si>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</si>
  <si>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</si>
  <si>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</si>
  <si>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</si>
  <si>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</si>
  <si>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</si>
  <si>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</si>
  <si>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</si>
  <si>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</si>
  <si>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</si>
  <si>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</si>
  <si>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</si>
  <si>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</si>
  <si>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</si>
  <si>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</si>
  <si>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</si>
  <si>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</si>
  <si>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</si>
  <si>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</si>
  <si>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</si>
  <si>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</si>
  <si>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</si>
  <si>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</si>
  <si>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</si>
  <si>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</si>
  <si>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</si>
  <si>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</si>
  <si>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</si>
  <si>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</si>
  <si>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</si>
  <si>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</si>
  <si>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</si>
  <si>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</si>
  <si>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</si>
  <si>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</si>
  <si>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</si>
  <si>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</si>
  <si>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</si>
  <si>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</si>
  <si>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</si>
  <si>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</si>
  <si>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</si>
  <si>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</si>
  <si>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</si>
  <si>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</si>
  <si>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</si>
  <si>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</si>
  <si>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</si>
  <si>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</si>
  <si>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</si>
  <si>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</si>
  <si>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</si>
  <si>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</si>
  <si>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</si>
  <si>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</si>
  <si>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</si>
  <si>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</si>
  <si>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</si>
  <si>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</si>
  <si>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</si>
  <si>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</si>
  <si>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</si>
  <si>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</si>
  <si>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</si>
  <si>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</si>
  <si>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</si>
  <si>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</si>
  <si>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</si>
  <si>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</si>
  <si>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</si>
  <si>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</si>
  <si>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</si>
  <si>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</si>
  <si>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</si>
  <si>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</si>
  <si>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</si>
  <si>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</si>
  <si>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</si>
  <si>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</si>
  <si>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</si>
  <si>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</si>
  <si>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</si>
  <si>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</si>
  <si>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</si>
  <si>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</si>
  <si>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</si>
  <si>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</si>
  <si>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</si>
  <si>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</si>
  <si>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</si>
  <si>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</si>
  <si>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</si>
  <si>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</si>
  <si>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</si>
  <si>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</si>
  <si>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</si>
  <si>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</si>
  <si>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</si>
  <si>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</si>
  <si>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</si>
  <si>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</si>
  <si>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</si>
  <si>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</si>
  <si>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</si>
  <si>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</si>
  <si>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</si>
  <si>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</si>
  <si>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</si>
  <si>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</si>
  <si>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</si>
  <si>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</si>
  <si>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</si>
  <si>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</si>
  <si>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</si>
  <si>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</si>
  <si>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</si>
  <si>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</si>
  <si>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</si>
  <si>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</si>
  <si>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</si>
  <si>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</si>
  <si>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</si>
  <si>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</si>
  <si>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</si>
  <si>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</si>
  <si>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</si>
  <si>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</si>
  <si>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</si>
  <si>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</si>
  <si>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</si>
  <si>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</si>
  <si>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</si>
  <si>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</si>
  <si>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</si>
  <si>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</si>
  <si>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</si>
  <si>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</si>
  <si>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</si>
  <si>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</si>
  <si>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</si>
  <si>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</si>
  <si>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</si>
  <si>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</si>
  <si>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</si>
  <si>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</si>
  <si>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</si>
  <si>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</si>
  <si>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</si>
  <si>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</si>
  <si>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</si>
  <si>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</si>
  <si>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</si>
  <si>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</si>
  <si>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</si>
  <si>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</si>
  <si>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</si>
  <si>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</si>
  <si>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</si>
  <si>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</si>
  <si>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</si>
  <si>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</si>
  <si>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</si>
  <si>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</si>
  <si>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</si>
  <si>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</si>
  <si>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</si>
  <si>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</si>
  <si>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</si>
  <si>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</si>
  <si>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</si>
  <si>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</si>
  <si>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</si>
  <si>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</si>
  <si>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</si>
  <si>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</si>
  <si>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</si>
  <si>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</si>
  <si>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</si>
  <si>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</si>
  <si>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</si>
  <si>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</si>
  <si>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</si>
  <si>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</si>
  <si>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</si>
  <si>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</si>
  <si>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</si>
  <si>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</si>
  <si>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</si>
  <si>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</si>
  <si>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</si>
  <si>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</si>
  <si>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</si>
  <si>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</si>
  <si>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</si>
  <si>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</si>
  <si>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</si>
  <si>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</si>
  <si>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</si>
  <si>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</si>
  <si>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</si>
  <si>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</si>
  <si>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</si>
  <si>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</si>
  <si>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</si>
  <si>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</si>
  <si>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</si>
  <si>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</si>
  <si>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</si>
  <si>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</si>
  <si>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</si>
  <si>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</si>
  <si>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</si>
  <si>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</si>
  <si>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</si>
  <si>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</si>
  <si>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</si>
  <si>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</si>
  <si>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</si>
  <si>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</si>
  <si>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</si>
  <si>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</si>
  <si>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</si>
  <si>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</si>
  <si>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</si>
  <si>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</si>
  <si>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</si>
  <si>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</si>
  <si>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</si>
  <si>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</si>
  <si>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</si>
  <si>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</si>
  <si>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</si>
  <si>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</si>
  <si>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</si>
  <si>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</si>
  <si>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</si>
  <si>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</si>
  <si>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</si>
  <si>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</si>
  <si>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</si>
  <si>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</si>
  <si>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</si>
  <si>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</si>
  <si>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</si>
  <si>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</si>
  <si>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</si>
  <si>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</si>
  <si>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</si>
  <si>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</si>
  <si>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</si>
  <si>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</si>
  <si>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</si>
  <si>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</si>
  <si>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</si>
  <si>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</si>
  <si>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</si>
  <si>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</si>
  <si>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</si>
  <si>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</si>
  <si>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</si>
  <si>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</si>
  <si>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</si>
  <si>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</si>
  <si>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</si>
  <si>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</si>
  <si>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</si>
  <si>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</si>
  <si>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</si>
  <si>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</si>
  <si>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</si>
  <si>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</si>
  <si>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</si>
  <si>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</si>
  <si>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</si>
  <si>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</si>
  <si>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</si>
  <si>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</si>
  <si>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</si>
  <si>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</si>
  <si>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</si>
  <si>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</si>
  <si>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</si>
  <si>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</si>
  <si>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</si>
  <si>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</si>
  <si>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</si>
  <si>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</si>
  <si>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</si>
  <si>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</si>
  <si>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</si>
  <si>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</si>
  <si>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</si>
  <si>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</si>
  <si>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</si>
  <si>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</si>
  <si>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</si>
  <si>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</si>
  <si>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</si>
  <si>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</si>
  <si>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</si>
  <si>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</si>
  <si>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</si>
  <si>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</si>
  <si>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</si>
  <si>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</si>
  <si>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</si>
  <si>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</si>
  <si>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</si>
  <si>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</si>
  <si>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</si>
  <si>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</si>
  <si>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</si>
  <si>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</si>
  <si>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</si>
  <si>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</si>
  <si>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</si>
  <si>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</si>
  <si>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</si>
  <si>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</si>
  <si>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</si>
  <si>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</si>
  <si>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</si>
  <si>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</si>
  <si>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</si>
  <si>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</si>
  <si>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</si>
  <si>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</si>
  <si>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</si>
  <si>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</si>
  <si>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</si>
  <si>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</si>
  <si>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</si>
  <si>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</si>
  <si>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</si>
  <si>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</si>
  <si>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</si>
  <si>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</si>
  <si>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</si>
  <si>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</si>
  <si>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</si>
  <si>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</si>
  <si>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</si>
  <si>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</si>
  <si>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</si>
  <si>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</si>
  <si>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</si>
  <si>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</si>
  <si>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</si>
  <si>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</si>
  <si>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</si>
  <si>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</si>
  <si>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</si>
  <si>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</si>
  <si>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</si>
  <si>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</si>
  <si>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</si>
  <si>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</si>
  <si>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</si>
  <si>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</si>
  <si>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</si>
  <si>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</si>
  <si>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</si>
  <si>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</si>
  <si>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</si>
  <si>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</si>
  <si>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</si>
  <si>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</si>
  <si>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</si>
  <si>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</si>
  <si>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</si>
  <si>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</si>
  <si>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</si>
  <si>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</si>
  <si>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</si>
  <si>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</si>
  <si>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</si>
  <si>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</si>
  <si>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</si>
  <si>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</si>
  <si>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</si>
  <si>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</si>
  <si>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</si>
  <si>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</si>
  <si>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</si>
  <si>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</si>
  <si>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</si>
  <si>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</si>
  <si>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</si>
  <si>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</si>
  <si>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</si>
  <si>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</si>
  <si>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</si>
  <si>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</si>
  <si>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</si>
  <si>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</si>
  <si>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</si>
  <si>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</si>
  <si>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</si>
  <si>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</si>
  <si>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</si>
  <si>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</si>
  <si>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</si>
  <si>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</si>
  <si>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</si>
  <si>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</si>
  <si>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</si>
  <si>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</si>
  <si>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</si>
  <si>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</si>
  <si>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</si>
  <si>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</si>
  <si>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</si>
  <si>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</si>
  <si>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</si>
  <si>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</si>
  <si>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</si>
  <si>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</si>
  <si>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</si>
  <si>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</si>
  <si>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</si>
  <si>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</si>
  <si>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</si>
  <si>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</si>
  <si>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</si>
  <si>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</si>
  <si>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</si>
  <si>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</si>
  <si>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</si>
  <si>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</si>
  <si>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</si>
  <si>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</si>
  <si>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</si>
  <si>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</si>
  <si>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</si>
  <si>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</si>
  <si>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</si>
  <si>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</si>
  <si>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</si>
  <si>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</si>
  <si>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</si>
  <si>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</si>
  <si>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</si>
  <si>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</si>
  <si>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</si>
  <si>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</si>
  <si>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</si>
  <si>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</si>
  <si>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</si>
  <si>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</si>
  <si>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</si>
  <si>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</si>
  <si>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</si>
  <si>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</si>
  <si>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</si>
  <si>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</si>
  <si>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</si>
  <si>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</si>
  <si>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</si>
  <si>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</si>
  <si>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</si>
  <si>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</si>
  <si>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</si>
  <si>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</si>
  <si>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</si>
  <si>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</si>
  <si>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</si>
  <si>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</si>
  <si>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</si>
  <si>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</si>
  <si>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</si>
  <si>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</si>
  <si>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</si>
  <si>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</si>
  <si>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</si>
  <si>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</si>
  <si>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</si>
  <si>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</si>
  <si>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</si>
  <si>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</si>
  <si>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</si>
  <si>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</si>
  <si>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</si>
  <si>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</si>
  <si>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</si>
  <si>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</si>
  <si>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</si>
  <si>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</si>
  <si>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</si>
  <si>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</si>
  <si>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</si>
  <si>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</si>
  <si>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</si>
  <si>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</si>
  <si>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</si>
  <si>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</si>
  <si>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</si>
  <si>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</si>
  <si>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</si>
  <si>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</si>
  <si>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</si>
  <si>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</si>
  <si>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</si>
  <si>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</si>
  <si>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</si>
  <si>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</si>
  <si>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</si>
  <si>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</si>
  <si>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</si>
  <si>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</si>
  <si>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</si>
  <si>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</si>
  <si>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</si>
  <si>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</si>
  <si>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</si>
  <si>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</si>
  <si>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</si>
  <si>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</si>
  <si>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</si>
  <si>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</si>
  <si>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</si>
  <si>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</si>
  <si>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</si>
  <si>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</si>
  <si>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</si>
  <si>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</si>
  <si>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</si>
  <si>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</si>
  <si>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</si>
  <si>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</si>
  <si>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</si>
  <si>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</si>
  <si>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</si>
  <si>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</si>
  <si>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</si>
  <si>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</si>
  <si>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</si>
  <si>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</si>
  <si>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</si>
  <si>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</si>
  <si>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</si>
  <si>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</si>
  <si>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</si>
  <si>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</si>
  <si>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</si>
  <si>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</si>
  <si>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</si>
  <si>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</si>
  <si>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</si>
  <si>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</si>
  <si>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</si>
  <si>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</si>
  <si>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</si>
  <si>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</si>
  <si>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</si>
  <si>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</si>
  <si>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</si>
  <si>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</si>
  <si>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</si>
  <si>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</si>
  <si>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</si>
  <si>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</si>
  <si>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</si>
  <si>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</si>
  <si>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</si>
  <si>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</si>
  <si>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</si>
  <si>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</si>
  <si>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</si>
  <si>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</si>
  <si>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</si>
  <si>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</si>
  <si>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</si>
  <si>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</si>
  <si>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</si>
  <si>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</si>
  <si>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</si>
  <si>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</si>
  <si>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</si>
  <si>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</si>
  <si>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</si>
  <si>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</si>
  <si>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</si>
  <si>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</si>
  <si>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</si>
  <si>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</si>
  <si>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</si>
  <si>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</si>
  <si>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</si>
  <si>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</si>
  <si>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</si>
  <si>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</si>
  <si>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</si>
  <si>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</si>
  <si>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</si>
  <si>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</si>
  <si>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</si>
  <si>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</si>
  <si>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</si>
  <si>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</si>
  <si>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</si>
  <si>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</si>
  <si>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</si>
  <si>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</si>
  <si>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</si>
  <si>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</si>
  <si>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</si>
  <si>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</si>
  <si>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</si>
  <si>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</si>
  <si>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</si>
  <si>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</si>
  <si>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</si>
  <si>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</si>
  <si>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</si>
  <si>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</si>
  <si>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</si>
  <si>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</si>
  <si>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</si>
  <si>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</si>
  <si>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</si>
  <si>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</si>
  <si>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</si>
  <si>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</si>
  <si>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</si>
  <si>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</si>
  <si>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</si>
  <si>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</si>
  <si>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</si>
  <si>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</si>
  <si>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</si>
  <si>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</si>
  <si>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</si>
  <si>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</si>
  <si>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</si>
  <si>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</si>
  <si>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</si>
  <si>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</si>
  <si>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</si>
  <si>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</si>
  <si>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</si>
  <si>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</si>
  <si>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</si>
  <si>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</si>
  <si>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</si>
  <si>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</si>
  <si>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</si>
  <si>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</si>
  <si>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</si>
  <si>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</si>
  <si>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</si>
  <si>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</si>
  <si>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</si>
  <si>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</si>
  <si>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</si>
  <si>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</si>
  <si>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</si>
  <si>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</si>
  <si>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</si>
  <si>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</si>
  <si>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</si>
  <si>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</si>
  <si>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</si>
  <si>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</si>
  <si>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</si>
  <si>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</si>
  <si>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</si>
  <si>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</si>
  <si>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</si>
  <si>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</si>
  <si>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</si>
  <si>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</si>
  <si>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</si>
  <si>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</si>
  <si>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</si>
  <si>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</si>
  <si>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</si>
  <si>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</si>
  <si>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</si>
  <si>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</si>
  <si>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</si>
  <si>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</si>
  <si>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</si>
  <si>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</si>
  <si>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</si>
  <si>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</si>
  <si>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</si>
  <si>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</si>
  <si>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</si>
  <si>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</si>
  <si>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</si>
  <si>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</si>
  <si>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</si>
  <si>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</si>
  <si>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</si>
  <si>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</si>
  <si>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</si>
  <si>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</si>
  <si>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</si>
  <si>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</si>
  <si>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</si>
  <si>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</si>
  <si>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</si>
  <si>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</si>
  <si>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</si>
  <si>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</si>
  <si>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</si>
  <si>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</si>
  <si>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</si>
  <si>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</si>
  <si>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</si>
  <si>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</si>
  <si>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</si>
  <si>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</si>
  <si>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</si>
  <si>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</si>
  <si>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</si>
  <si>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</si>
  <si>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</si>
  <si>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</si>
  <si>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</si>
  <si>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</si>
  <si>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</si>
  <si>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</si>
  <si>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</si>
  <si>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</si>
  <si>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</si>
  <si>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</si>
  <si>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</si>
  <si>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</si>
  <si>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</si>
  <si>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</si>
  <si>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</si>
  <si>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</si>
  <si>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</si>
  <si>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</si>
  <si>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</si>
  <si>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</si>
  <si>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</si>
  <si>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</si>
  <si>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</si>
  <si>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</si>
  <si>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</si>
  <si>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</si>
  <si>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</si>
  <si>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</si>
  <si>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</si>
  <si>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</si>
  <si>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</si>
  <si>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</si>
  <si>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</si>
  <si>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</si>
  <si>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</si>
  <si>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</si>
  <si>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</si>
  <si>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</si>
  <si>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</si>
  <si>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</si>
  <si>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</si>
  <si>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</si>
  <si>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</si>
  <si>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</si>
  <si>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</si>
  <si>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</si>
  <si>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</si>
  <si>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</si>
  <si>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</si>
  <si>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</si>
  <si>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</si>
  <si>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</si>
  <si>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</si>
  <si>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</si>
  <si>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</si>
  <si>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</si>
  <si>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</si>
  <si>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</si>
  <si>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</si>
  <si>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</si>
  <si>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</si>
  <si>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</si>
  <si>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</si>
  <si>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</si>
  <si>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</si>
  <si>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</si>
  <si>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</si>
  <si>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</si>
  <si>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</si>
  <si>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</si>
  <si>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</si>
  <si>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</si>
  <si>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</si>
  <si>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</si>
  <si>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</si>
  <si>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</si>
  <si>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</si>
  <si>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</si>
  <si>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</si>
  <si>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</si>
  <si>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</si>
  <si>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</si>
  <si>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</si>
  <si>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</si>
  <si>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</si>
  <si>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</si>
  <si>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</si>
  <si>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</si>
  <si>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</si>
  <si>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</si>
  <si>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</si>
  <si>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</si>
  <si>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</si>
  <si>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</si>
  <si>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</si>
  <si>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</si>
  <si>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</si>
  <si>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</si>
  <si>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</si>
  <si>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</si>
  <si>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</si>
  <si>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</si>
  <si>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</si>
  <si>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</si>
  <si>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</si>
  <si>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</si>
  <si>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</si>
  <si>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</si>
  <si>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</si>
  <si>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</si>
  <si>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</si>
  <si>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</si>
  <si>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</si>
  <si>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</si>
  <si>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</si>
  <si>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</si>
  <si>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</si>
  <si>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</si>
  <si>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</si>
  <si>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</si>
  <si>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</si>
  <si>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</si>
  <si>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</si>
  <si>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</si>
  <si>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</si>
  <si>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</si>
  <si>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</si>
  <si>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</si>
  <si>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</si>
  <si>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</si>
  <si>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</si>
  <si>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</si>
  <si>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</si>
  <si>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</si>
  <si>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</si>
  <si>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</si>
  <si>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</si>
  <si>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</si>
  <si>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</si>
  <si>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</si>
  <si>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</si>
  <si>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</si>
  <si>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</si>
  <si>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</si>
  <si>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</si>
  <si>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</si>
  <si>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</si>
  <si>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</si>
  <si>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</si>
  <si>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</si>
  <si>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</si>
  <si>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</si>
  <si>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</si>
  <si>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</si>
  <si>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</si>
  <si>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</si>
  <si>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</si>
  <si>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</si>
  <si>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</si>
  <si>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</si>
  <si>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</si>
  <si>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</si>
  <si>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</si>
  <si>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</si>
  <si>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</si>
  <si>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</si>
  <si>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</si>
  <si>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</si>
  <si>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</si>
  <si>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</si>
  <si>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</si>
  <si>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</si>
  <si>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</si>
  <si>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</si>
  <si>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</si>
  <si>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</si>
  <si>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</si>
  <si>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</si>
  <si>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</si>
  <si>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</si>
  <si>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</si>
  <si>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</si>
  <si>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</si>
  <si>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</si>
  <si>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</si>
  <si>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</si>
  <si>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</si>
  <si>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</si>
  <si>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</si>
  <si>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</si>
  <si>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</si>
  <si>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</si>
  <si>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</si>
  <si>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</si>
  <si>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</si>
  <si>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</si>
  <si>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</si>
  <si>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</si>
  <si>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</si>
  <si>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</si>
  <si>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</si>
  <si>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</si>
  <si>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</si>
  <si>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</si>
  <si>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</si>
  <si>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</si>
  <si>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</si>
  <si>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</si>
  <si>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</si>
  <si>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</si>
  <si>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</si>
  <si>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</si>
  <si>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</si>
  <si>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</si>
  <si>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</si>
  <si>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</si>
  <si>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</si>
  <si>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</si>
  <si>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</si>
  <si>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</si>
  <si>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</si>
  <si>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</si>
  <si>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</si>
  <si>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</si>
  <si>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</si>
  <si>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</si>
  <si>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</si>
  <si>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</si>
  <si>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</si>
  <si>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</si>
  <si>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</si>
  <si>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</si>
  <si>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</si>
  <si>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</si>
  <si>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</si>
  <si>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</si>
  <si>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</si>
  <si>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</si>
  <si>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</si>
  <si>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</si>
  <si>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</si>
  <si>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</si>
  <si>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</si>
  <si>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</si>
  <si>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</si>
  <si>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</si>
  <si>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</si>
  <si>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</si>
  <si>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</si>
  <si>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</si>
  <si>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</si>
  <si>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</si>
  <si>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</si>
  <si>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</si>
  <si>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</si>
  <si>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</si>
  <si>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</si>
  <si>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</si>
  <si>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</si>
  <si>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</si>
  <si>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</si>
  <si>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</si>
  <si>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</si>
  <si>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</si>
  <si>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</si>
  <si>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</si>
  <si>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</si>
  <si>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</si>
  <si>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</si>
  <si>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</si>
  <si>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</si>
  <si>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</si>
  <si>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</si>
  <si>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</si>
  <si>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</si>
  <si>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</si>
  <si>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</si>
  <si>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</si>
  <si>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</si>
  <si>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</si>
  <si>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</si>
  <si>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</si>
  <si>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</si>
  <si>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</si>
  <si>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</si>
  <si>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</si>
  <si>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</si>
  <si>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</si>
  <si>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</si>
  <si>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</si>
  <si>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</si>
  <si>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</si>
  <si>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</si>
  <si>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</si>
  <si>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</si>
  <si>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</si>
  <si>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</si>
  <si>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</si>
  <si>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</si>
  <si>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</si>
  <si>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</si>
  <si>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</si>
  <si>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</si>
  <si>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</si>
  <si>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</si>
  <si>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</si>
  <si>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</si>
  <si>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</si>
  <si>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</si>
  <si>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</si>
  <si>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</si>
  <si>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</si>
  <si>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</si>
  <si>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</si>
  <si>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</si>
  <si>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</si>
  <si>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</si>
  <si>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</si>
  <si>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</si>
  <si>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</si>
  <si>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</si>
  <si>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</si>
  <si>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</si>
  <si>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</si>
  <si>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</si>
  <si>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</si>
  <si>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</si>
  <si>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</si>
  <si>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</si>
  <si>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</si>
  <si>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</si>
  <si>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</si>
  <si>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</si>
  <si>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</si>
  <si>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</si>
  <si>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</si>
  <si>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</si>
  <si>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</si>
  <si>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</si>
  <si>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</si>
  <si>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</si>
  <si>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</si>
  <si>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</si>
  <si>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</si>
  <si>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</si>
  <si>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</si>
  <si>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</si>
  <si>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</si>
  <si>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</si>
  <si>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</si>
  <si>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</si>
  <si>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</si>
  <si>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</si>
  <si>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</si>
  <si>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</si>
  <si>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</si>
  <si>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</si>
  <si>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</si>
  <si>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</si>
  <si>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</si>
  <si>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</si>
  <si>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</si>
  <si>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</si>
  <si>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</si>
  <si>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</si>
  <si>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</si>
  <si>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</si>
  <si>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</si>
  <si>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</si>
  <si>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</si>
  <si>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</si>
  <si>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</si>
  <si>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</si>
  <si>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</si>
  <si>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</si>
  <si>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</si>
  <si>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</si>
  <si>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</si>
  <si>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</si>
  <si>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</si>
  <si>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</si>
  <si>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</si>
  <si>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</si>
  <si>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</si>
  <si>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</si>
  <si>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</si>
  <si>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</si>
  <si>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</si>
  <si>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</si>
  <si>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</si>
  <si>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</si>
  <si>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</si>
  <si>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</si>
  <si>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</si>
  <si>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</si>
  <si>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</si>
  <si>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</si>
  <si>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</si>
  <si>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</si>
  <si>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</si>
  <si>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</si>
  <si>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</si>
  <si>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</si>
  <si>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</si>
  <si>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</si>
  <si>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</si>
  <si>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</si>
  <si>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</si>
  <si>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</si>
  <si>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</si>
  <si>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</si>
  <si>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</si>
  <si>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</si>
  <si>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</si>
  <si>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</si>
  <si>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</si>
  <si>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</si>
  <si>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</si>
  <si>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</si>
  <si>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</si>
  <si>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</si>
  <si>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</si>
  <si>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</si>
  <si>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</si>
  <si>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</si>
  <si>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</si>
  <si>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</si>
  <si>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</si>
  <si>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</si>
  <si>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</si>
  <si>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</si>
  <si>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</si>
  <si>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</si>
  <si>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</si>
  <si>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</si>
  <si>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</si>
  <si>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</si>
  <si>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</si>
  <si>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</si>
  <si>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</si>
  <si>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</si>
  <si>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</si>
  <si>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</si>
  <si>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</si>
  <si>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</si>
  <si>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</si>
  <si>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</si>
  <si>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</si>
  <si>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</si>
  <si>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</si>
  <si>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</si>
  <si>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</si>
  <si>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</si>
  <si>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</si>
  <si>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</si>
  <si>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</si>
  <si>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</si>
  <si>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</si>
  <si>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</si>
  <si>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</si>
  <si>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</si>
  <si>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</si>
  <si>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</si>
  <si>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</si>
  <si>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</si>
  <si>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</si>
  <si>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</si>
  <si>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</si>
  <si>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</si>
  <si>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</si>
  <si>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</si>
  <si>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</si>
  <si>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</si>
  <si>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</si>
  <si>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</si>
  <si>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</si>
  <si>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</si>
  <si>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</si>
  <si>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</si>
  <si>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</si>
  <si>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</si>
  <si>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</si>
  <si>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</si>
  <si>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</si>
  <si>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</si>
  <si>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</si>
  <si>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</si>
  <si>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</si>
  <si>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</si>
  <si>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</si>
  <si>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</si>
  <si>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</si>
  <si>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</si>
  <si>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</si>
  <si>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</si>
  <si>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</si>
  <si>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</si>
  <si>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</si>
  <si>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</si>
  <si>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</si>
  <si>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</si>
  <si>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</si>
  <si>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</si>
  <si>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</si>
  <si>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</si>
  <si>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</si>
  <si>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</si>
  <si>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</si>
  <si>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</si>
  <si>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</si>
  <si>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</si>
  <si>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</si>
  <si>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</si>
  <si>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</si>
  <si>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</si>
  <si>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</si>
  <si>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</si>
  <si>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</si>
  <si>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</si>
  <si>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</si>
  <si>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</si>
  <si>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</si>
  <si>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</si>
  <si>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</si>
  <si>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</si>
  <si>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</si>
  <si>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</si>
  <si>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</si>
  <si>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</si>
  <si>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</si>
  <si>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</si>
  <si>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</si>
  <si>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</si>
  <si>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</si>
  <si>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</si>
  <si>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</si>
  <si>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</si>
  <si>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</si>
  <si>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</si>
  <si>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</si>
  <si>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</si>
  <si>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</si>
  <si>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</si>
  <si>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</si>
  <si>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</si>
  <si>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</si>
  <si>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</si>
  <si>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</si>
  <si>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</si>
  <si>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</si>
  <si>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</si>
  <si>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</si>
  <si>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</si>
  <si>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</si>
  <si>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</si>
  <si>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</si>
  <si>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</si>
  <si>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</si>
  <si>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</si>
  <si>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</si>
  <si>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</si>
  <si>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</si>
  <si>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</si>
  <si>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</si>
  <si>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</si>
  <si>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</si>
  <si>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</si>
  <si>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</si>
  <si>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</si>
  <si>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</si>
  <si>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</si>
  <si>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</si>
  <si>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</si>
  <si>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</si>
  <si>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</si>
  <si>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</si>
  <si>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</si>
  <si>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</si>
  <si>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</si>
  <si>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</si>
  <si>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</si>
  <si>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</si>
  <si>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</si>
  <si>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</si>
  <si>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</si>
  <si>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</si>
  <si>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</si>
  <si>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</si>
  <si>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</si>
  <si>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</si>
  <si>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</si>
  <si>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</si>
  <si>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</si>
  <si>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</si>
  <si>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</si>
  <si>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</si>
  <si>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</si>
  <si>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</si>
  <si>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</si>
  <si>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</si>
  <si>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</si>
  <si>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</si>
  <si>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</si>
  <si>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</si>
  <si>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</si>
  <si>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</si>
  <si>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</si>
  <si>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</si>
  <si>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</si>
  <si>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</si>
  <si>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</si>
  <si>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</si>
  <si>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</si>
  <si>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</si>
  <si>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</si>
  <si>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</si>
  <si>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</si>
  <si>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</si>
  <si>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</si>
  <si>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</si>
  <si>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</si>
  <si>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</si>
  <si>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</si>
  <si>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</si>
  <si>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</si>
  <si>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</si>
  <si>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</si>
  <si>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</si>
  <si>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</si>
  <si>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</si>
  <si>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</si>
  <si>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</si>
  <si>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</si>
  <si>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</si>
  <si>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</si>
  <si>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</si>
  <si>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</si>
  <si>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</si>
  <si>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</si>
  <si>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</si>
  <si>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</si>
  <si>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</si>
  <si>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</si>
  <si>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</si>
  <si>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</si>
  <si>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</si>
  <si>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</si>
  <si>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</si>
  <si>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</si>
  <si>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</si>
  <si>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</si>
  <si>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</si>
  <si>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</si>
  <si>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</si>
  <si>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</si>
  <si>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</si>
  <si>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</si>
  <si>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</si>
  <si>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</si>
  <si>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</si>
  <si>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</si>
  <si>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</si>
  <si>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</si>
  <si>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</si>
  <si>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</si>
  <si>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</si>
  <si>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</si>
  <si>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</si>
  <si>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</si>
  <si>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</si>
  <si>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</si>
  <si>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</si>
  <si>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</si>
  <si>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</si>
  <si>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</si>
  <si>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</si>
  <si>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</si>
  <si>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</si>
  <si>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</si>
  <si>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</si>
  <si>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</si>
  <si>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</si>
  <si>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</si>
  <si>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</si>
  <si>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</si>
  <si>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</si>
  <si>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</si>
  <si>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</si>
  <si>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</si>
  <si>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</si>
  <si>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</si>
  <si>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</si>
  <si>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</si>
  <si>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</si>
  <si>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</si>
  <si>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</si>
  <si>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</si>
  <si>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</si>
  <si>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</si>
  <si>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</si>
  <si>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</si>
  <si>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</si>
  <si>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</si>
  <si>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</si>
  <si>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</si>
  <si>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</si>
  <si>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</si>
  <si>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</si>
  <si>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</si>
  <si>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</si>
  <si>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</si>
  <si>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</si>
  <si>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</si>
  <si>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</si>
  <si>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</si>
  <si>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</si>
  <si>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</si>
  <si>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</si>
  <si>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</si>
  <si>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</si>
  <si>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</si>
  <si>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</si>
  <si>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</si>
  <si>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</si>
  <si>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</si>
  <si>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</si>
  <si>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</si>
  <si>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</si>
  <si>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</si>
  <si>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</si>
  <si>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</si>
  <si>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</si>
  <si>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</si>
  <si>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</si>
  <si>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</si>
  <si>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</si>
  <si>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</si>
  <si>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</si>
  <si>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</si>
  <si>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</si>
  <si>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</si>
  <si>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</si>
  <si>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</si>
  <si>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</si>
  <si>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</si>
  <si>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</si>
  <si>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</si>
  <si>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</si>
  <si>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</si>
  <si>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</si>
  <si>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</si>
  <si>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</si>
  <si>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</si>
  <si>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</si>
  <si>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</si>
  <si>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</si>
  <si>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</si>
  <si>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</si>
  <si>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</si>
  <si>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</si>
  <si>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</si>
  <si>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</si>
  <si>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</si>
  <si>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</si>
  <si>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</si>
  <si>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</si>
  <si>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</si>
  <si>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</si>
  <si>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</si>
  <si>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</si>
  <si>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</si>
  <si>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</si>
  <si>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</si>
  <si>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</si>
  <si>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</si>
  <si>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</si>
  <si>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</si>
  <si>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</si>
  <si>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</si>
  <si>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</si>
  <si>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</si>
  <si>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</si>
  <si>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</si>
  <si>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</si>
  <si>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</si>
  <si>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</si>
  <si>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</si>
  <si>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</si>
  <si>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</si>
  <si>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</si>
  <si>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</si>
  <si>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</si>
  <si>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</si>
  <si>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</si>
  <si>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</si>
  <si>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</si>
  <si>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</si>
  <si>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</si>
  <si>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</si>
  <si>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</si>
  <si>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</si>
  <si>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</si>
  <si>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</si>
  <si>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</si>
  <si>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</si>
  <si>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</si>
  <si>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</si>
  <si>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</si>
  <si>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</si>
  <si>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</si>
  <si>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</si>
  <si>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</si>
  <si>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</si>
  <si>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</si>
  <si>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</si>
  <si>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</si>
  <si>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</si>
  <si>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</si>
  <si>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</si>
  <si>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</si>
  <si>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</si>
  <si>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</si>
  <si>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</si>
  <si>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</si>
  <si>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</si>
  <si>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</si>
  <si>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</si>
  <si>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</si>
  <si>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</si>
  <si>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</si>
  <si>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</si>
  <si>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</si>
  <si>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</si>
  <si>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</si>
  <si>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</si>
  <si>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</si>
  <si>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</si>
  <si>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</si>
  <si>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</si>
  <si>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</si>
  <si>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</si>
  <si>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</si>
  <si>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</si>
  <si>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</si>
  <si>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</si>
  <si>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</si>
  <si>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</si>
  <si>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</si>
  <si>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</si>
  <si>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</si>
  <si>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</si>
  <si>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</si>
  <si>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</si>
  <si>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</si>
  <si>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</si>
  <si>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</si>
  <si>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</si>
  <si>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</si>
  <si>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</si>
  <si>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</si>
  <si>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</si>
  <si>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</si>
  <si>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</si>
  <si>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</si>
  <si>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</si>
  <si>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</si>
  <si>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</si>
  <si>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</si>
  <si>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</si>
  <si>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</si>
  <si>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</si>
  <si>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</si>
  <si>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</si>
  <si>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</si>
  <si>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</si>
  <si>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</si>
  <si>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</si>
  <si>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</si>
  <si>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</si>
  <si>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</si>
  <si>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</si>
  <si>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</si>
  <si>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</si>
  <si>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</si>
  <si>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</si>
  <si>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</si>
  <si>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</si>
  <si>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</si>
  <si>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</si>
  <si>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</si>
  <si>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</si>
  <si>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</si>
  <si>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</si>
  <si>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</si>
  <si>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</si>
  <si>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</si>
  <si>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</si>
  <si>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</si>
  <si>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</si>
  <si>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</si>
  <si>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</si>
  <si>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</si>
  <si>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</si>
  <si>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</si>
  <si>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</si>
  <si>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</si>
  <si>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</si>
  <si>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</si>
  <si>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</si>
  <si>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</si>
  <si>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</si>
  <si>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</si>
  <si>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</si>
  <si>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</si>
  <si>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</si>
  <si>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</si>
  <si>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</si>
  <si>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</si>
  <si>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</si>
  <si>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</si>
  <si>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</si>
  <si>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</si>
  <si>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</si>
  <si>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</si>
  <si>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</si>
  <si>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</si>
  <si>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</si>
  <si>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</si>
  <si>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</si>
  <si>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</si>
  <si>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</si>
  <si>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</si>
  <si>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</si>
  <si>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</si>
  <si>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</si>
  <si>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</si>
  <si>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</si>
  <si>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</si>
  <si>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</si>
  <si>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</si>
  <si>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</si>
  <si>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</si>
  <si>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</si>
  <si>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</si>
  <si>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</si>
  <si>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</si>
  <si>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</si>
  <si>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</si>
  <si>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</si>
  <si>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</si>
  <si>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</si>
  <si>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</si>
  <si>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</si>
  <si>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</si>
  <si>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</si>
  <si>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</si>
  <si>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</si>
  <si>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</si>
  <si>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</si>
  <si>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</si>
  <si>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</si>
  <si>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</si>
  <si>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</si>
  <si>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</si>
  <si>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</si>
  <si>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</si>
  <si>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</si>
  <si>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</si>
  <si>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</si>
  <si>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</si>
  <si>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</si>
  <si>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</si>
  <si>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</si>
  <si>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</si>
  <si>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</si>
  <si>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</si>
  <si>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</si>
  <si>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</si>
  <si>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</si>
  <si>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</si>
  <si>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</si>
  <si>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</si>
  <si>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</si>
  <si>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</si>
  <si>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</si>
  <si>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</si>
  <si>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</si>
  <si>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</si>
  <si>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</si>
  <si>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</si>
  <si>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</si>
  <si>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</si>
  <si>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</si>
  <si>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</si>
  <si>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</si>
  <si>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</si>
  <si>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</si>
  <si>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</si>
  <si>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</si>
  <si>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</si>
  <si>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</si>
  <si>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</si>
  <si>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</si>
  <si>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</si>
  <si>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</si>
  <si>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</si>
  <si>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</si>
  <si>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</si>
  <si>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</si>
  <si>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</si>
  <si>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</si>
  <si>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</si>
  <si>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</si>
  <si>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</si>
  <si>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</si>
  <si>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</si>
  <si>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</si>
  <si>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</si>
  <si>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</si>
  <si>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</si>
  <si>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</si>
  <si>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</si>
  <si>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</si>
  <si>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</si>
  <si>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</si>
  <si>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</si>
  <si>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</si>
  <si>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</si>
  <si>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</si>
  <si>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</si>
  <si>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</si>
  <si>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</si>
  <si>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</si>
  <si>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</si>
  <si>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</si>
  <si>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</si>
  <si>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</si>
  <si>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</si>
  <si>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</si>
  <si>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</si>
  <si>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</si>
  <si>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</si>
  <si>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</si>
  <si>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</si>
  <si>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</si>
  <si>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</si>
  <si>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</si>
  <si>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</si>
  <si>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</si>
  <si>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</si>
  <si>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</si>
  <si>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</si>
  <si>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</si>
  <si>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</si>
  <si>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</si>
  <si>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</si>
  <si>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</si>
  <si>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</si>
  <si>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</si>
  <si>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</si>
  <si>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</si>
  <si>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</si>
  <si>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</si>
  <si>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</si>
  <si>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</si>
  <si>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</si>
  <si>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</si>
  <si>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</si>
  <si>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</si>
  <si>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</si>
  <si>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</si>
  <si>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</si>
  <si>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</si>
  <si>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</si>
  <si>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</si>
  <si>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</si>
  <si>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</si>
  <si>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</si>
  <si>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</si>
  <si>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</si>
  <si>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</si>
  <si>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</si>
  <si>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</si>
  <si>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</si>
  <si>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</si>
  <si>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</si>
  <si>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</si>
  <si>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</si>
  <si>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</si>
  <si>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</si>
  <si>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</si>
  <si>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</si>
  <si>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</si>
  <si>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</si>
  <si>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</si>
  <si>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</si>
  <si>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</si>
  <si>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</si>
  <si>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</si>
  <si>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</si>
  <si>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</si>
  <si>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</si>
  <si>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</si>
  <si>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</si>
  <si>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</si>
  <si>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</si>
  <si>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</si>
  <si>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</si>
  <si>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</si>
  <si>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</si>
  <si>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</si>
  <si>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</si>
  <si>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</si>
  <si>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</si>
  <si>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</si>
  <si>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</si>
  <si>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</si>
  <si>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</si>
  <si>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</si>
  <si>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</si>
  <si>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</si>
  <si>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</si>
  <si>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</si>
  <si>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</si>
  <si>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</si>
  <si>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</si>
  <si>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</si>
  <si>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</si>
  <si>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</si>
  <si>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</si>
  <si>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</si>
  <si>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</si>
  <si>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</si>
  <si>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</si>
  <si>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</si>
  <si>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</si>
  <si>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</si>
  <si>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</si>
  <si>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</si>
  <si>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</si>
  <si>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</si>
  <si>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</si>
  <si>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</si>
  <si>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</si>
  <si>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</si>
  <si>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</si>
  <si>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</si>
  <si>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</si>
  <si>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</si>
  <si>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</si>
  <si>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</si>
  <si>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</si>
  <si>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</si>
  <si>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</si>
  <si>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</si>
  <si>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</si>
  <si>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</si>
  <si>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</si>
  <si>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</si>
  <si>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</si>
  <si>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</si>
  <si>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</si>
  <si>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</si>
  <si>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</si>
  <si>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</si>
  <si>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</si>
  <si>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</si>
  <si>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</si>
  <si>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</si>
  <si>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</si>
  <si>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</si>
  <si>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</si>
  <si>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</si>
  <si>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</si>
  <si>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</si>
  <si>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</si>
  <si>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</si>
  <si>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</si>
  <si>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</si>
  <si>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</si>
  <si>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</si>
  <si>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</si>
  <si>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</si>
  <si>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</si>
  <si>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</si>
  <si>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</si>
  <si>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</si>
  <si>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</si>
  <si>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</si>
  <si>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</si>
  <si>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</si>
  <si>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</si>
  <si>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</si>
  <si>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</si>
  <si>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</si>
  <si>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</si>
  <si>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</si>
  <si>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</si>
  <si>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</si>
  <si>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</si>
  <si>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</si>
  <si>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</si>
  <si>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</si>
  <si>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</si>
  <si>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</si>
  <si>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</si>
  <si>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</si>
  <si>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</si>
  <si>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</si>
  <si>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</si>
  <si>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</si>
  <si>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</si>
  <si>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</si>
  <si>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</si>
  <si>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</si>
  <si>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</si>
  <si>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</si>
  <si>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</si>
  <si>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</si>
  <si>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</si>
  <si>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</si>
  <si>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</si>
  <si>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</si>
  <si>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</si>
  <si>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</si>
  <si>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</si>
  <si>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</si>
  <si>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</si>
  <si>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</si>
  <si>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</si>
  <si>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</si>
  <si>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</si>
  <si>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</si>
  <si>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</si>
  <si>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</si>
  <si>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</si>
  <si>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</si>
  <si>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</si>
  <si>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</si>
  <si>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</si>
  <si>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</si>
  <si>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</si>
  <si>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</si>
  <si>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</si>
  <si>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</si>
  <si>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</si>
  <si>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</si>
  <si>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</si>
  <si>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</si>
  <si>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</si>
  <si>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</si>
  <si>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</si>
  <si>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</si>
  <si>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</si>
  <si>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</si>
  <si>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</si>
  <si>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</si>
  <si>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</si>
  <si>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</si>
  <si>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</si>
  <si>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</si>
  <si>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</si>
  <si>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</si>
  <si>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</si>
  <si>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</si>
  <si>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</si>
  <si>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</si>
  <si>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</si>
  <si>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</si>
  <si>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</si>
  <si>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</si>
  <si>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</si>
  <si>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</si>
  <si>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</si>
  <si>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</si>
  <si>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</si>
  <si>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</si>
  <si>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</si>
  <si>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</si>
  <si>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</si>
  <si>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</si>
  <si>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</si>
  <si>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</si>
  <si>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</si>
  <si>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</si>
  <si>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</si>
  <si>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</si>
  <si>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</si>
  <si>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</si>
  <si>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</si>
  <si>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</si>
  <si>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</si>
  <si>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</si>
  <si>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</si>
  <si>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</si>
  <si>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</si>
  <si>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</si>
  <si>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</si>
  <si>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</si>
  <si>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</si>
  <si>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</si>
  <si>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</si>
  <si>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</si>
  <si>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</si>
  <si>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</si>
  <si>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</si>
  <si>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</si>
  <si>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</si>
  <si>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</si>
  <si>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</si>
  <si>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</si>
  <si>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</si>
  <si>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</si>
  <si>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</si>
  <si>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</si>
  <si>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</si>
  <si>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</si>
  <si>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</si>
  <si>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</si>
  <si>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</si>
  <si>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</si>
  <si>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</si>
  <si>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</si>
  <si>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</si>
  <si>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</si>
  <si>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</si>
  <si>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</si>
  <si>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</si>
  <si>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</si>
  <si>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</si>
  <si>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</si>
  <si>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</si>
  <si>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</si>
  <si>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</si>
  <si>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</si>
  <si>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</si>
  <si>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</si>
  <si>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</si>
  <si>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</si>
  <si>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</si>
  <si>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</si>
  <si>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</si>
  <si>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</si>
  <si>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</si>
  <si>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</si>
  <si>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</si>
  <si>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</si>
  <si>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</si>
  <si>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</si>
  <si>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</si>
  <si>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</si>
  <si>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</si>
  <si>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</si>
  <si>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</si>
  <si>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</si>
  <si>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</si>
  <si>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</si>
  <si>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</si>
  <si>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</si>
  <si>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</si>
  <si>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</si>
  <si>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</si>
  <si>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</si>
  <si>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</si>
  <si>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</si>
  <si>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</si>
  <si>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</si>
  <si>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</si>
  <si>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</si>
  <si>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</si>
  <si>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</si>
  <si>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</si>
  <si>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</si>
  <si>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</si>
  <si>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</si>
  <si>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</si>
  <si>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</si>
  <si>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</si>
  <si>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</si>
  <si>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</si>
  <si>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</si>
  <si>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</si>
  <si>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</si>
  <si>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</si>
  <si>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</si>
  <si>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</si>
  <si>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</si>
  <si>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</si>
  <si>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</si>
  <si>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</si>
  <si>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</si>
  <si>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</si>
  <si>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</si>
  <si>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</si>
  <si>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</si>
  <si>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</si>
  <si>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</si>
  <si>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</si>
  <si>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</si>
  <si>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</si>
  <si>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</si>
  <si>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</si>
  <si>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</si>
  <si>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</si>
  <si>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</si>
  <si>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</si>
  <si>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</si>
  <si>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</si>
  <si>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</si>
  <si>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</si>
  <si>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</si>
  <si>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</si>
  <si>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</si>
  <si>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</si>
  <si>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</si>
  <si>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</si>
  <si>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</si>
  <si>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</si>
  <si>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</si>
  <si>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</si>
  <si>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</si>
  <si>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</si>
  <si>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</si>
  <si>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</si>
  <si>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</si>
  <si>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</si>
  <si>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</si>
  <si>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</si>
  <si>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</si>
  <si>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</si>
  <si>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</si>
  <si>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</si>
  <si>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</si>
  <si>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</si>
  <si>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</si>
  <si>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</si>
  <si>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</si>
  <si>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</si>
  <si>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</si>
  <si>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</si>
  <si>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</si>
  <si>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</si>
  <si>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</si>
  <si>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</si>
  <si>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</si>
  <si>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</si>
  <si>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</si>
  <si>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</si>
  <si>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</si>
  <si>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</si>
  <si>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</si>
  <si>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</si>
  <si>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</si>
  <si>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</si>
  <si>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</si>
  <si>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</si>
  <si>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</si>
  <si>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</si>
  <si>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</si>
  <si>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</si>
  <si>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</si>
  <si>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</si>
  <si>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</si>
  <si>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</si>
  <si>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</si>
  <si>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</si>
  <si>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</si>
  <si>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</si>
  <si>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</si>
  <si>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</si>
  <si>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</si>
  <si>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</si>
  <si>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</si>
  <si>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</si>
  <si>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</si>
  <si>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</si>
  <si>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</si>
  <si>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</si>
  <si>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</si>
  <si>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</si>
  <si>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</si>
  <si>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</si>
  <si>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</si>
  <si>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</si>
  <si>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</si>
  <si>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</si>
  <si>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</si>
  <si>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</si>
  <si>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</si>
  <si>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</si>
  <si>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</si>
  <si>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</si>
  <si>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</si>
  <si>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</si>
  <si>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</si>
  <si>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</si>
  <si>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</si>
  <si>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</si>
  <si>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</si>
  <si>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</si>
  <si>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</si>
  <si>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</si>
  <si>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</si>
  <si>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</si>
  <si>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</si>
  <si>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</si>
  <si>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</si>
  <si>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</si>
  <si>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</si>
  <si>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</si>
  <si>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</si>
  <si>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</si>
  <si>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</si>
  <si>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</si>
  <si>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</si>
  <si>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</si>
  <si>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</si>
  <si>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</si>
  <si>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</si>
  <si>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</si>
  <si>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</si>
  <si>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</si>
  <si>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</si>
  <si>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</si>
  <si>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</si>
  <si>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</si>
  <si>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</si>
  <si>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</si>
  <si>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</si>
  <si>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</si>
  <si>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</si>
  <si>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</si>
  <si>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</si>
  <si>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</si>
  <si>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</si>
  <si>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</si>
  <si>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</si>
  <si>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</si>
  <si>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</si>
  <si>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</si>
  <si>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</si>
  <si>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</si>
  <si>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</si>
  <si>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</si>
  <si>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</si>
  <si>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</si>
  <si>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</si>
  <si>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</si>
  <si>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</si>
  <si>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</si>
  <si>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</si>
  <si>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</si>
  <si>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</si>
  <si>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</si>
  <si>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</si>
  <si>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</si>
  <si>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</si>
  <si>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</si>
  <si>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</si>
  <si>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</si>
  <si>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</si>
  <si>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</si>
  <si>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</si>
  <si>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</si>
  <si>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</si>
  <si>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</si>
  <si>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</si>
  <si>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</si>
  <si>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</si>
  <si>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</si>
  <si>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</si>
  <si>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</si>
  <si>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</si>
  <si>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</si>
  <si>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</si>
  <si>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</si>
  <si>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</si>
  <si>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</si>
  <si>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</si>
  <si>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</si>
  <si>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</si>
  <si>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</si>
  <si>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</si>
  <si>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</si>
  <si>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</si>
  <si>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</si>
  <si>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</si>
  <si>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</si>
  <si>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</si>
  <si>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</si>
  <si>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</si>
  <si>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</si>
  <si>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</si>
  <si>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</si>
  <si>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</si>
  <si>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</si>
  <si>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</si>
  <si>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</si>
  <si>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</si>
  <si>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</si>
  <si>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</si>
  <si>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</si>
  <si>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</si>
  <si>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</si>
  <si>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</si>
  <si>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</si>
  <si>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</si>
  <si>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</si>
  <si>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</si>
  <si>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</si>
  <si>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</si>
  <si>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</si>
  <si>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</si>
  <si>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</si>
  <si>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</si>
  <si>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</si>
  <si>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</si>
  <si>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</si>
  <si>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</si>
  <si>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</si>
  <si>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</si>
  <si>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</si>
  <si>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</si>
  <si>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</si>
  <si>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</si>
  <si>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</si>
  <si>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</si>
  <si>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</si>
  <si>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</si>
  <si>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</si>
  <si>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</si>
  <si>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</si>
  <si>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</si>
  <si>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</si>
  <si>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</si>
  <si>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</si>
  <si>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</si>
  <si>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</si>
  <si>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</si>
  <si>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</si>
  <si>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</si>
  <si>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</si>
  <si>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</si>
  <si>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</si>
  <si>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</si>
  <si>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</si>
  <si>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</si>
  <si>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</si>
  <si>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</si>
  <si>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</si>
  <si>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</si>
  <si>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</si>
  <si>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</si>
  <si>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</si>
  <si>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</si>
  <si>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</si>
  <si>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</si>
  <si>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</si>
  <si>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</si>
  <si>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</si>
  <si>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</si>
  <si>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</si>
  <si>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</si>
  <si>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</si>
  <si>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</si>
  <si>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</si>
  <si>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</si>
  <si>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</si>
  <si>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</si>
  <si>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</si>
  <si>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</si>
  <si>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</si>
  <si>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</si>
  <si>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</si>
  <si>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</si>
  <si>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</si>
  <si>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</si>
  <si>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</si>
  <si>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</si>
  <si>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</si>
  <si>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</si>
  <si>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</si>
  <si>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</si>
  <si>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</si>
  <si>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</si>
  <si>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</si>
  <si>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</si>
  <si>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</si>
  <si>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</si>
  <si>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</si>
  <si>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</si>
  <si>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</si>
  <si>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</si>
  <si>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</si>
  <si>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</si>
  <si>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</si>
  <si>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</si>
  <si>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</si>
  <si>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</si>
  <si>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</si>
  <si>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</si>
  <si>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</si>
  <si>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</si>
  <si>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</si>
  <si>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</si>
  <si>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</si>
  <si>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</si>
  <si>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</si>
  <si>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</si>
  <si>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</si>
  <si>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</si>
  <si>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</si>
  <si>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</si>
  <si>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</si>
  <si>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</si>
  <si>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</si>
  <si>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</si>
  <si>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</si>
  <si>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</si>
  <si>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</si>
  <si>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</si>
  <si>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</si>
  <si>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</si>
  <si>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</si>
  <si>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</si>
  <si>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</si>
  <si>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</si>
  <si>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</si>
  <si>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</si>
  <si>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</si>
  <si>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</si>
  <si>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</si>
  <si>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</si>
  <si>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</si>
  <si>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</si>
  <si>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</si>
  <si>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</si>
  <si>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</si>
  <si>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</si>
  <si>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</si>
  <si>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</si>
  <si>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</si>
  <si>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</si>
  <si>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</si>
  <si>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</si>
  <si>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</si>
  <si>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</si>
  <si>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</si>
  <si>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</si>
  <si>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</si>
  <si>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</si>
  <si>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</si>
  <si>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</si>
  <si>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</si>
  <si>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</si>
  <si>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</si>
  <si>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</si>
  <si>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</si>
  <si>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</si>
  <si>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</si>
  <si>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</si>
  <si>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</si>
  <si>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</si>
  <si>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</si>
  <si>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</si>
  <si>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</si>
  <si>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</si>
  <si>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</si>
  <si>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</si>
  <si>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</si>
  <si>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</si>
  <si>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</si>
  <si>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</si>
  <si>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</si>
  <si>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</si>
  <si>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</si>
  <si>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</si>
  <si>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</si>
  <si>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</si>
  <si>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</si>
  <si>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</si>
  <si>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</si>
  <si>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</si>
  <si>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</si>
  <si>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</si>
  <si>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</si>
  <si>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</si>
  <si>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</si>
  <si>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</si>
  <si>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</si>
  <si>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</si>
  <si>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</si>
  <si>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</si>
  <si>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</si>
  <si>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</si>
  <si>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</si>
  <si>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</si>
  <si>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</si>
  <si>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</si>
  <si>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</si>
  <si>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</si>
  <si>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</si>
  <si>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</si>
  <si>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</si>
  <si>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</si>
  <si>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</si>
  <si>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</si>
  <si>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</si>
  <si>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</si>
  <si>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</si>
  <si>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</si>
  <si>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</si>
  <si>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</si>
  <si>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</si>
  <si>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</si>
  <si>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</si>
  <si>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</si>
  <si>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</si>
  <si>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</si>
  <si>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</si>
  <si>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</si>
  <si>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</si>
  <si>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</si>
  <si>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</si>
  <si>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</si>
  <si>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</si>
  <si>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</si>
  <si>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</si>
  <si>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</si>
  <si>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</si>
  <si>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</si>
  <si>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</si>
  <si>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</si>
  <si>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</si>
  <si>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</si>
  <si>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</si>
  <si>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</si>
  <si>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</si>
  <si>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</si>
  <si>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</si>
  <si>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</si>
  <si>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</si>
  <si>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</si>
  <si>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</si>
  <si>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</si>
  <si>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</si>
  <si>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</si>
  <si>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</si>
  <si>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</si>
  <si>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</si>
  <si>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</si>
  <si>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</si>
  <si>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</si>
  <si>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</si>
  <si>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</si>
  <si>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</si>
  <si>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</si>
  <si>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</si>
  <si>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</si>
  <si>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</si>
  <si>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</si>
  <si>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</si>
  <si>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</si>
  <si>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</si>
  <si>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</si>
  <si>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</si>
  <si>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</si>
  <si>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</si>
  <si>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</si>
  <si>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</si>
  <si>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</si>
  <si>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</si>
  <si>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</si>
  <si>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</si>
  <si>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</si>
  <si>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</si>
  <si>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</si>
  <si>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</si>
  <si>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</si>
  <si>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</si>
  <si>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</si>
  <si>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</si>
  <si>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</si>
  <si>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</si>
  <si>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</si>
  <si>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</si>
  <si>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</si>
  <si>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</si>
  <si>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</si>
  <si>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</si>
  <si>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</si>
  <si>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</si>
  <si>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</si>
  <si>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</si>
  <si>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</si>
  <si>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</si>
  <si>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</si>
  <si>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</si>
  <si>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</si>
  <si>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</si>
  <si>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</si>
  <si>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</si>
  <si>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</si>
  <si>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</si>
  <si>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</si>
  <si>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</si>
  <si>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</si>
  <si>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</si>
  <si>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</si>
  <si>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</si>
  <si>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</si>
  <si>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</si>
  <si>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</si>
  <si>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</si>
  <si>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</si>
  <si>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</si>
  <si>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</si>
  <si>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</si>
  <si>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</si>
  <si>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</si>
  <si>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</si>
  <si>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</si>
  <si>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</si>
  <si>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</si>
  <si>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</si>
  <si>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</si>
  <si>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</si>
  <si>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</si>
  <si>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</si>
  <si>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</si>
  <si>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</si>
  <si>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</si>
  <si>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</si>
  <si>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</si>
  <si>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</si>
  <si>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</si>
  <si>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</si>
  <si>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</si>
  <si>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</si>
  <si>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</si>
  <si>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</si>
  <si>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</si>
  <si>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</si>
  <si>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</si>
  <si>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</si>
  <si>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</si>
  <si>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</si>
  <si>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</si>
  <si>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</si>
  <si>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</si>
  <si>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</si>
  <si>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</si>
  <si>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</si>
  <si>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</si>
  <si>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</si>
  <si>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</si>
  <si>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</si>
  <si>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</si>
  <si>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</si>
  <si>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</si>
  <si>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</si>
  <si>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</si>
  <si>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</si>
  <si>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</si>
  <si>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</si>
  <si>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</si>
  <si>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</si>
  <si>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</si>
  <si>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</si>
  <si>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</si>
  <si>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</si>
  <si>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</si>
  <si>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</si>
  <si>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</si>
  <si>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</si>
  <si>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</si>
  <si>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</si>
  <si>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</si>
  <si>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</si>
  <si>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</si>
  <si>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</si>
  <si>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</si>
  <si>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</si>
  <si>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</si>
  <si>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</si>
  <si>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</si>
  <si>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</si>
  <si>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</si>
  <si>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</si>
  <si>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</si>
  <si>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</si>
  <si>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</si>
  <si>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</si>
  <si>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</si>
  <si>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</si>
  <si>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</si>
  <si>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</si>
  <si>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</si>
  <si>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</si>
  <si>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</si>
  <si>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</si>
  <si>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</si>
  <si>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</si>
  <si>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</si>
  <si>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</si>
  <si>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</si>
  <si>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</si>
  <si>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</si>
  <si>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</si>
  <si>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</si>
  <si>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</si>
  <si>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</si>
  <si>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</si>
  <si>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</si>
  <si>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</si>
  <si>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</si>
  <si>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</si>
  <si>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</si>
  <si>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</si>
  <si>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</si>
  <si>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</si>
  <si>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</si>
  <si>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</si>
  <si>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</si>
  <si>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</si>
  <si>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</si>
  <si>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</si>
  <si>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</si>
  <si>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</si>
  <si>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</si>
  <si>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</si>
  <si>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</si>
  <si>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</si>
  <si>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</si>
  <si>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</si>
  <si>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</si>
  <si>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</si>
  <si>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</si>
  <si>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</si>
  <si>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</si>
  <si>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</si>
  <si>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</si>
  <si>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</si>
  <si>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</si>
  <si>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</si>
  <si>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</si>
  <si>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</si>
  <si>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</si>
  <si>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</si>
  <si>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</si>
  <si>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</si>
  <si>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</si>
  <si>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</si>
  <si>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</si>
  <si>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</si>
  <si>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</si>
  <si>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</si>
  <si>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</si>
  <si>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</si>
  <si>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</si>
  <si>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</si>
  <si>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</si>
  <si>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</si>
  <si>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</si>
  <si>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</si>
  <si>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</si>
  <si>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</si>
  <si>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</si>
  <si>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</si>
  <si>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</si>
  <si>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</si>
  <si>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</si>
  <si>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</si>
  <si>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</si>
  <si>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</si>
  <si>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</si>
  <si>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</si>
  <si>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</si>
  <si>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</si>
  <si>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</si>
  <si>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</si>
  <si>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</si>
  <si>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</si>
  <si>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</si>
  <si>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</si>
  <si>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</si>
  <si>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</si>
  <si>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</si>
  <si>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</si>
  <si>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</si>
  <si>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</si>
  <si>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</si>
  <si>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</si>
  <si>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</si>
  <si>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</si>
  <si>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</si>
  <si>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</si>
  <si>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</si>
  <si>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</si>
  <si>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</si>
  <si>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</si>
  <si>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</si>
  <si>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</si>
  <si>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</si>
  <si>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</si>
  <si>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</si>
  <si>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</si>
  <si>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</si>
  <si>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</si>
  <si>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</si>
  <si>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</si>
  <si>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</si>
  <si>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</si>
  <si>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</si>
  <si>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</si>
  <si>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</si>
  <si>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</si>
  <si>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</si>
  <si>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</si>
  <si>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</si>
  <si>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</si>
  <si>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</si>
  <si>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</si>
  <si>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</si>
  <si>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</si>
  <si>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</si>
  <si>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</si>
  <si>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</si>
  <si>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</si>
  <si>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</si>
  <si>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</si>
  <si>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</si>
  <si>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</si>
  <si>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</si>
  <si>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</si>
  <si>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</si>
  <si>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</si>
  <si>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</si>
  <si>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</si>
  <si>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</si>
  <si>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</si>
  <si>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</si>
  <si>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</si>
  <si>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</si>
  <si>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</si>
  <si>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</si>
  <si>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</si>
  <si>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</si>
  <si>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</si>
  <si>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</si>
  <si>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</si>
  <si>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</si>
  <si>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</si>
  <si>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</si>
  <si>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</si>
  <si>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</si>
  <si>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</si>
  <si>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</si>
  <si>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</si>
  <si>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</si>
  <si>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</si>
  <si>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</si>
  <si>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</si>
  <si>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</si>
  <si>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</si>
  <si>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</si>
  <si>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</si>
  <si>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</si>
  <si>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</si>
  <si>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</si>
  <si>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</si>
  <si>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</si>
  <si>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</si>
  <si>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</si>
  <si>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</si>
  <si>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</si>
  <si>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</si>
  <si>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</si>
  <si>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</si>
  <si>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</si>
  <si>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</si>
  <si>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</si>
  <si>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</si>
  <si>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</si>
  <si>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</si>
  <si>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</si>
  <si>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</si>
  <si>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</si>
  <si>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</si>
  <si>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</si>
  <si>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</si>
  <si>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</si>
  <si>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</si>
  <si>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</si>
  <si>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</si>
  <si>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</si>
  <si>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</si>
  <si>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</si>
  <si>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</si>
  <si>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</si>
  <si>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</si>
  <si>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</si>
  <si>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</si>
  <si>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</si>
  <si>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</si>
  <si>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</si>
  <si>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</si>
  <si>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</si>
  <si>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</si>
  <si>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</si>
  <si>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</si>
  <si>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</si>
  <si>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</si>
  <si>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</si>
  <si>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</si>
  <si>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</si>
  <si>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</si>
  <si>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</si>
  <si>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</si>
  <si>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</si>
  <si>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</si>
  <si>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</si>
  <si>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</si>
  <si>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</si>
  <si>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</si>
  <si>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</si>
  <si>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</si>
  <si>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</si>
  <si>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</si>
  <si>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</si>
  <si>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</si>
  <si>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</si>
  <si>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</si>
  <si>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</si>
  <si>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</si>
  <si>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</si>
  <si>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</si>
  <si>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</si>
  <si>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</si>
  <si>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</si>
  <si>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</si>
  <si>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</si>
  <si>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</si>
  <si>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</si>
  <si>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</si>
  <si>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</si>
  <si>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</si>
  <si>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</si>
  <si>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</si>
  <si>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</si>
  <si>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</si>
  <si>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</si>
  <si>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</si>
  <si>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</si>
  <si>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</si>
  <si>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</si>
  <si>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</si>
  <si>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</si>
  <si>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</si>
  <si>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</si>
  <si>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</si>
  <si>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</si>
  <si>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</si>
  <si>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</si>
  <si>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</si>
  <si>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</si>
  <si>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</si>
  <si>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</si>
  <si>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</si>
  <si>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</si>
  <si>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</si>
  <si>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</si>
  <si>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</si>
  <si>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</si>
  <si>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</si>
  <si>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</si>
  <si>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</si>
  <si>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</si>
  <si>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</si>
  <si>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</si>
  <si>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</si>
  <si>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</si>
  <si>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</si>
  <si>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</si>
  <si>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</si>
  <si>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</si>
  <si>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</si>
  <si>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</si>
  <si>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</si>
  <si>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</si>
  <si>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</si>
  <si>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</si>
  <si>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</si>
  <si>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</si>
  <si>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</si>
  <si>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</si>
  <si>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</si>
  <si>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</si>
  <si>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</si>
  <si>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</si>
  <si>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</si>
  <si>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</si>
  <si>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</si>
  <si>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</si>
  <si>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</si>
  <si>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</si>
  <si>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</si>
  <si>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</si>
  <si>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</si>
  <si>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</si>
  <si>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</si>
  <si>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</si>
  <si>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</si>
  <si>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</si>
  <si>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</si>
  <si>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</si>
  <si>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</si>
  <si>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</si>
  <si>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</si>
  <si>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</si>
  <si>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</si>
  <si>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</si>
  <si>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</si>
  <si>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</si>
  <si>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</si>
  <si>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</si>
  <si>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</si>
  <si>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</si>
  <si>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</si>
  <si>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</si>
  <si>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</si>
  <si>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</si>
  <si>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</si>
  <si>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</si>
  <si>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</si>
  <si>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</si>
  <si>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</si>
  <si>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</si>
  <si>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</si>
  <si>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</si>
  <si>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</si>
  <si>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</si>
  <si>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</si>
  <si>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</si>
  <si>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</si>
  <si>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</si>
  <si>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</si>
  <si>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</si>
  <si>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</si>
  <si>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</si>
  <si>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</si>
  <si>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</si>
  <si>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</si>
  <si>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</si>
  <si>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</si>
  <si>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</si>
  <si>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</si>
  <si>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</si>
  <si>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</si>
  <si>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</si>
  <si>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</si>
  <si>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</si>
  <si>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</si>
  <si>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</si>
  <si>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</si>
  <si>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</si>
  <si>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</si>
  <si>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</si>
  <si>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</si>
  <si>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</si>
  <si>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</si>
  <si>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</si>
  <si>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</si>
  <si>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</si>
  <si>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</si>
  <si>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</si>
  <si>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</si>
  <si>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</si>
  <si>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</si>
  <si>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</si>
  <si>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</si>
  <si>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</si>
  <si>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</si>
  <si>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</si>
  <si>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</si>
  <si>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</si>
  <si>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</si>
  <si>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</si>
  <si>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</si>
  <si>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</si>
  <si>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</si>
  <si>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</si>
  <si>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</si>
  <si>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</si>
  <si>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</si>
  <si>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</si>
  <si>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</si>
  <si>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</si>
  <si>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</si>
  <si>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</si>
  <si>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</si>
  <si>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</si>
  <si>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</si>
  <si>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</si>
  <si>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</si>
  <si>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</si>
  <si>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</si>
  <si>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</si>
  <si>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</si>
  <si>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</si>
  <si>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</si>
  <si>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</si>
  <si>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</si>
  <si>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</si>
  <si>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</si>
  <si>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</si>
  <si>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</si>
  <si>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</si>
  <si>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</si>
  <si>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</si>
  <si>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</si>
  <si>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</si>
  <si>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</si>
  <si>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</si>
  <si>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</si>
  <si>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</si>
  <si>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</si>
  <si>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</si>
  <si>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</si>
  <si>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</si>
  <si>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</si>
  <si>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</si>
  <si>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</si>
  <si>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</si>
  <si>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</si>
  <si>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</si>
  <si>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</si>
  <si>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</si>
  <si>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</si>
  <si>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</si>
  <si>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</si>
  <si>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</si>
  <si>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</si>
  <si>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</si>
  <si>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</si>
  <si>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</si>
  <si>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</si>
  <si>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</si>
  <si>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</si>
  <si>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</si>
  <si>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</si>
  <si>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</si>
  <si>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</si>
  <si>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</si>
  <si>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</si>
  <si>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</si>
  <si>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</si>
  <si>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</si>
  <si>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</si>
  <si>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</si>
  <si>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</si>
  <si>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</si>
  <si>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</si>
  <si>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</si>
  <si>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</si>
  <si>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</si>
  <si>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</si>
  <si>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</si>
  <si>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</si>
  <si>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</si>
  <si>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</si>
  <si>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</si>
  <si>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</si>
  <si>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</si>
  <si>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</si>
  <si>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</si>
  <si>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</si>
  <si>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</si>
  <si>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</si>
  <si>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</si>
  <si>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</si>
  <si>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</si>
  <si>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</si>
  <si>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</si>
  <si>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</si>
  <si>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</si>
  <si>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</si>
  <si>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</si>
  <si>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</si>
  <si>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</si>
  <si>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</si>
  <si>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</si>
  <si>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</si>
  <si>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</si>
  <si>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</si>
  <si>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</si>
  <si>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</si>
  <si>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</si>
  <si>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</si>
  <si>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</si>
  <si>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</si>
  <si>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</si>
  <si>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</si>
  <si>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</si>
  <si>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</si>
  <si>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</si>
  <si>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</si>
  <si>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</si>
  <si>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</si>
  <si>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</si>
  <si>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</si>
  <si>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</si>
  <si>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</si>
  <si>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</si>
  <si>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</si>
  <si>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</si>
  <si>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</si>
  <si>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</si>
  <si>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</si>
  <si>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</si>
  <si>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</si>
  <si>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</si>
  <si>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</si>
  <si>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</si>
  <si>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</si>
  <si>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</si>
  <si>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</si>
  <si>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</si>
  <si>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</si>
  <si>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</si>
  <si>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</si>
  <si>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</si>
  <si>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</si>
  <si>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</si>
  <si>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</si>
  <si>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</si>
  <si>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</si>
  <si>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</si>
  <si>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</si>
  <si>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</si>
  <si>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</si>
  <si>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</si>
  <si>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</si>
  <si>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</si>
  <si>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</si>
  <si>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</si>
  <si>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</si>
  <si>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</si>
  <si>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</si>
  <si>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</si>
  <si>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</si>
  <si>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</si>
  <si>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</si>
  <si>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</si>
  <si>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</si>
  <si>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</si>
  <si>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</si>
  <si>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</si>
  <si>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</si>
  <si>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</si>
  <si>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</si>
  <si>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</si>
  <si>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</si>
  <si>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</si>
  <si>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</si>
  <si>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</si>
  <si>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</si>
  <si>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</si>
  <si>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</si>
  <si>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</si>
  <si>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</si>
  <si>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</si>
  <si>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</si>
  <si>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</si>
  <si>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</si>
  <si>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</si>
  <si>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</si>
  <si>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</si>
  <si>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</si>
  <si>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</si>
  <si>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</si>
  <si>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</si>
  <si>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</si>
  <si>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</si>
  <si>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</si>
  <si>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</si>
  <si>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</si>
  <si>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</si>
  <si>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</si>
  <si>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</si>
  <si>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</si>
  <si>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</si>
  <si>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</si>
  <si>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</si>
  <si>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</si>
  <si>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</si>
  <si>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</si>
  <si>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</si>
  <si>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</si>
  <si>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</si>
  <si>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</si>
  <si>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</si>
  <si>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</si>
  <si>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</si>
  <si>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</si>
  <si>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</si>
  <si>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</si>
  <si>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</si>
  <si>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</si>
  <si>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</si>
  <si>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</si>
  <si>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</si>
  <si>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</si>
  <si>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</si>
  <si>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</si>
  <si>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</si>
  <si>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</si>
  <si>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</si>
  <si>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</si>
  <si>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</si>
  <si>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</si>
  <si>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</si>
  <si>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</si>
  <si>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</si>
  <si>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</si>
  <si>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</si>
  <si>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</si>
  <si>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</si>
  <si>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</si>
  <si>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</si>
  <si>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</si>
  <si>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</si>
  <si>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</si>
  <si>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</si>
  <si>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</si>
  <si>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</si>
  <si>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</si>
  <si>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</si>
  <si>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</si>
  <si>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</si>
  <si>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</si>
  <si>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</si>
  <si>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</si>
  <si>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</si>
  <si>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</si>
  <si>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</si>
  <si>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</si>
  <si>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</si>
  <si>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</si>
  <si>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</si>
  <si>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</si>
  <si>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</si>
  <si>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</si>
  <si>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</si>
  <si>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</si>
  <si>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</si>
  <si>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</si>
  <si>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</si>
  <si>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</si>
  <si>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</si>
  <si>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</si>
  <si>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</si>
  <si>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</si>
  <si>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</si>
  <si>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</si>
  <si>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</si>
  <si>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</si>
  <si>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</si>
  <si>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</si>
  <si>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</si>
  <si>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</si>
  <si>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</si>
  <si>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</si>
  <si>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</si>
  <si>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</si>
  <si>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</si>
  <si>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</si>
  <si>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</si>
  <si>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</si>
  <si>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</si>
  <si>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</si>
  <si>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</si>
  <si>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</si>
  <si>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</si>
  <si>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</si>
  <si>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</si>
  <si>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</si>
  <si>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</si>
  <si>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</si>
  <si>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</si>
  <si>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</si>
  <si>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</si>
  <si>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</si>
  <si>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</si>
  <si>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</si>
  <si>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</si>
  <si>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</si>
  <si>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</si>
  <si>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</si>
  <si>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</si>
  <si>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</si>
  <si>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</si>
  <si>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</si>
  <si>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</si>
  <si>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</si>
  <si>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</si>
  <si>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</si>
  <si>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</si>
  <si>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</si>
  <si>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</si>
  <si>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</si>
  <si>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</si>
  <si>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</si>
  <si>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</si>
  <si>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</si>
  <si>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</si>
  <si>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</si>
  <si>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</si>
  <si>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</si>
  <si>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</si>
  <si>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</si>
  <si>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</si>
  <si>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</si>
  <si>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</si>
  <si>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</si>
  <si>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</si>
  <si>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</si>
  <si>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</si>
  <si>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</si>
  <si>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</si>
  <si>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</si>
  <si>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</si>
  <si>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</si>
  <si>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</si>
  <si>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</si>
  <si>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</si>
  <si>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</si>
  <si>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</si>
  <si>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</si>
  <si>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</si>
  <si>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</si>
  <si>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</si>
  <si>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</si>
  <si>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</si>
  <si>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</si>
  <si>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</si>
  <si>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</si>
  <si>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</si>
  <si>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</si>
  <si>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</si>
  <si>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</si>
  <si>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</si>
  <si>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</si>
  <si>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</si>
  <si>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</si>
  <si>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</si>
  <si>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</si>
  <si>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</si>
  <si>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</si>
  <si>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</si>
  <si>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</si>
  <si>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</si>
  <si>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</si>
  <si>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</si>
  <si>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</si>
  <si>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</si>
  <si>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</si>
  <si>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</si>
  <si>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</si>
  <si>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</si>
  <si>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</si>
  <si>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</si>
  <si>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</si>
  <si>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</si>
  <si>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</si>
  <si>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</si>
  <si>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</si>
  <si>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</si>
  <si>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</si>
  <si>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</si>
  <si>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</si>
  <si>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</si>
  <si>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</si>
  <si>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</si>
  <si>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</si>
  <si>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</si>
  <si>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</si>
  <si>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</si>
  <si>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</si>
  <si>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</si>
  <si>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</si>
  <si>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</si>
  <si>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</si>
  <si>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</si>
  <si>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</si>
  <si>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</si>
  <si>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</si>
  <si>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</si>
  <si>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</si>
  <si>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</si>
  <si>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</si>
  <si>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</si>
  <si>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</si>
  <si>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</si>
  <si>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</si>
  <si>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</si>
  <si>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</si>
  <si>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</si>
  <si>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</si>
  <si>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</si>
  <si>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</si>
  <si>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</si>
  <si>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</si>
  <si>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</si>
  <si>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</si>
  <si>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</si>
  <si>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</si>
  <si>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</si>
  <si>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</si>
  <si>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</si>
  <si>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</si>
  <si>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</si>
  <si>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</si>
  <si>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</si>
  <si>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</si>
  <si>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</si>
  <si>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</si>
  <si>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</si>
  <si>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</si>
  <si>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</si>
  <si>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</si>
  <si>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</si>
  <si>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</si>
  <si>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</si>
  <si>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</si>
  <si>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</si>
  <si>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</si>
  <si>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</si>
  <si>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</si>
  <si>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</si>
  <si>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</si>
  <si>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</si>
  <si>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</si>
  <si>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</si>
  <si>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</si>
  <si>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</si>
  <si>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</si>
  <si>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</si>
  <si>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</si>
  <si>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</si>
  <si>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</si>
  <si>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</si>
  <si>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</si>
  <si>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</si>
  <si>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</si>
  <si>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</si>
  <si>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</si>
  <si>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</si>
  <si>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</si>
  <si>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</si>
  <si>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</si>
  <si>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</si>
  <si>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</si>
  <si>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</si>
  <si>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</si>
  <si>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</si>
  <si>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</si>
  <si>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</si>
  <si>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</si>
  <si>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</si>
  <si>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</si>
  <si>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</si>
  <si>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</si>
  <si>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</si>
  <si>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</si>
  <si>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</si>
  <si>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</si>
  <si>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</si>
  <si>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</si>
  <si>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</si>
  <si>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</si>
  <si>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</si>
  <si>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</si>
  <si>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</si>
  <si>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</si>
  <si>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</si>
  <si>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</si>
  <si>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</si>
  <si>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</si>
  <si>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</si>
  <si>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</si>
  <si>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</si>
  <si>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</si>
  <si>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</si>
  <si>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</si>
  <si>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</si>
  <si>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</si>
  <si>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</si>
  <si>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</si>
  <si>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</si>
  <si>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</si>
  <si>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</si>
  <si>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</si>
  <si>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</si>
  <si>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</si>
  <si>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</si>
  <si>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</si>
  <si>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</si>
  <si>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</si>
  <si>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</si>
  <si>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</si>
  <si>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</si>
  <si>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</si>
  <si>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</si>
  <si>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</si>
  <si>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</si>
  <si>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</si>
  <si>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</si>
  <si>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</si>
  <si>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</si>
  <si>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</si>
  <si>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</si>
  <si>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</si>
  <si>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</si>
  <si>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</si>
  <si>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</si>
  <si>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</si>
  <si>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</si>
  <si>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</si>
  <si>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</si>
  <si>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</si>
  <si>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</si>
  <si>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</si>
  <si>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</si>
  <si>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</si>
  <si>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</si>
  <si>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</si>
  <si>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</si>
  <si>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</si>
  <si>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</si>
  <si>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</si>
  <si>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</si>
  <si>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</si>
  <si>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</si>
  <si>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</si>
  <si>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</si>
  <si>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</si>
  <si>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</si>
  <si>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</si>
  <si>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</si>
  <si>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</si>
  <si>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</si>
  <si>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</si>
  <si>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</si>
  <si>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</si>
  <si>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</si>
  <si>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</si>
  <si>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</si>
  <si>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</si>
  <si>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</si>
  <si>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</si>
  <si>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</si>
  <si>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</si>
  <si>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</si>
  <si>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</si>
  <si>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</si>
  <si>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</si>
  <si>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</si>
  <si>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</si>
  <si>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</si>
  <si>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</si>
  <si>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</si>
  <si>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</si>
  <si>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</si>
  <si>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</si>
  <si>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</si>
  <si>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</si>
  <si>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</si>
  <si>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</si>
  <si>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</si>
  <si>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</si>
  <si>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</si>
  <si>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</si>
  <si>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</si>
  <si>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</si>
  <si>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</si>
  <si>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</si>
  <si>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</si>
  <si>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</si>
  <si>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</si>
  <si>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</si>
  <si>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</si>
  <si>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</si>
  <si>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</si>
  <si>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</si>
  <si>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</si>
  <si>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</si>
  <si>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</si>
  <si>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</si>
  <si>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</si>
  <si>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</si>
  <si>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</si>
  <si>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</si>
  <si>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</si>
  <si>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</si>
  <si>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</si>
  <si>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</si>
  <si>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</si>
  <si>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</si>
  <si>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</si>
  <si>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</si>
  <si>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</si>
  <si>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</si>
  <si>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</si>
  <si>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</si>
  <si>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</si>
  <si>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</si>
  <si>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</si>
  <si>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</si>
  <si>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</si>
  <si>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</si>
  <si>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</si>
  <si>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</si>
  <si>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</si>
  <si>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</si>
  <si>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</si>
  <si>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</si>
  <si>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</si>
  <si>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</si>
  <si>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</si>
  <si>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</si>
  <si>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</si>
  <si>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</si>
  <si>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</si>
  <si>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</si>
  <si>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</si>
  <si>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</si>
  <si>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</si>
  <si>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</si>
  <si>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</si>
  <si>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</si>
  <si>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</si>
  <si>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</si>
  <si>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</si>
  <si>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</si>
  <si>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</si>
  <si>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</si>
  <si>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</si>
  <si>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</si>
  <si>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</si>
  <si>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</si>
  <si>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</si>
  <si>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</si>
  <si>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</si>
  <si>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</si>
  <si>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</si>
  <si>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</si>
  <si>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</si>
  <si>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</si>
  <si>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</si>
  <si>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</si>
  <si>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</si>
  <si>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</si>
  <si>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</si>
  <si>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</si>
  <si>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</si>
  <si>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</si>
  <si>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</si>
  <si>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</si>
  <si>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</si>
  <si>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</si>
  <si>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</si>
  <si>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</si>
  <si>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</si>
  <si>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</si>
  <si>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</si>
  <si>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</si>
  <si>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</si>
  <si>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</si>
  <si>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</si>
  <si>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</si>
  <si>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</si>
  <si>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</si>
  <si>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</si>
  <si>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</si>
  <si>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</si>
  <si>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</si>
  <si>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</si>
  <si>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</si>
  <si>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</si>
  <si>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</si>
  <si>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</si>
  <si>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</si>
  <si>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</si>
  <si>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</si>
  <si>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</si>
  <si>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</si>
  <si>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</si>
  <si>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</si>
  <si>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</si>
  <si>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</si>
  <si>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</si>
  <si>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</si>
  <si>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</si>
  <si>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</si>
  <si>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</si>
  <si>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</si>
  <si>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</si>
  <si>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</si>
  <si>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</si>
  <si>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</si>
  <si>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</si>
  <si>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</si>
  <si>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</si>
  <si>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</si>
  <si>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</si>
  <si>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</si>
  <si>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</si>
  <si>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</si>
  <si>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</si>
  <si>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</si>
  <si>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</si>
  <si>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</si>
  <si>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</si>
  <si>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</si>
  <si>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</si>
  <si>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</si>
  <si>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</si>
  <si>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</si>
  <si>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</si>
  <si>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</si>
  <si>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</si>
  <si>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</si>
  <si>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</si>
  <si>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</si>
  <si>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</si>
  <si>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</si>
  <si>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</si>
  <si>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</si>
  <si>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</si>
  <si>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</si>
  <si>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</si>
  <si>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</si>
  <si>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</si>
  <si>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</si>
  <si>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</si>
  <si>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</si>
  <si>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</si>
  <si>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</si>
  <si>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</si>
  <si>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</si>
  <si>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</si>
  <si>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</si>
  <si>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</si>
  <si>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</si>
  <si>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</si>
  <si>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</si>
  <si>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</si>
  <si>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</si>
  <si>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</si>
  <si>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</si>
  <si>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</si>
  <si>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</si>
  <si>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</si>
  <si>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</si>
  <si>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</si>
  <si>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</si>
  <si>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</si>
  <si>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</si>
  <si>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</si>
  <si>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</si>
  <si>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</si>
  <si>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</si>
  <si>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</si>
  <si>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</si>
  <si>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</si>
  <si>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</si>
  <si>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</si>
  <si>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</si>
  <si>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</si>
  <si>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</si>
  <si>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</si>
  <si>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</si>
  <si>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</si>
  <si>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</si>
  <si>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</si>
  <si>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</si>
  <si>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</si>
  <si>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</si>
  <si>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</si>
  <si>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</si>
  <si>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</si>
  <si>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</si>
  <si>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</si>
  <si>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</si>
  <si>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</si>
  <si>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</si>
  <si>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</si>
  <si>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</si>
  <si>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</si>
  <si>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</si>
  <si>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</si>
  <si>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</si>
  <si>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</si>
  <si>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</si>
  <si>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</si>
  <si>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</si>
  <si>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</si>
  <si>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</si>
  <si>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</si>
  <si>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</si>
  <si>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</si>
  <si>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</si>
  <si>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</si>
  <si>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</si>
  <si>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</si>
  <si>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</si>
  <si>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</si>
  <si>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</si>
  <si>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</si>
  <si>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</si>
  <si>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</si>
  <si>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</si>
  <si>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</si>
  <si>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</si>
  <si>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</si>
  <si>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</si>
  <si>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</si>
  <si>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</si>
  <si>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</si>
  <si>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</si>
  <si>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</si>
  <si>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</si>
  <si>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</si>
  <si>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</si>
  <si>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</si>
  <si>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</si>
  <si>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</si>
  <si>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</si>
  <si>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</si>
  <si>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</si>
  <si>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</si>
  <si>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</si>
  <si>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</si>
  <si>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</si>
  <si>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</si>
  <si>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</si>
  <si>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</si>
  <si>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</si>
  <si>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</si>
  <si>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</si>
  <si>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</si>
  <si>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</si>
  <si>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</si>
  <si>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</si>
  <si>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</si>
  <si>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</si>
  <si>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</si>
  <si>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</si>
  <si>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</si>
  <si>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</si>
  <si>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</si>
  <si>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</si>
  <si>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</si>
  <si>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</si>
  <si>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</si>
  <si>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</si>
  <si>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</si>
  <si>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</si>
  <si>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</si>
  <si>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</si>
  <si>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</si>
  <si>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</si>
  <si>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</si>
  <si>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</si>
  <si>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</si>
  <si>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</si>
  <si>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</si>
  <si>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</si>
  <si>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</si>
  <si>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</si>
  <si>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</si>
  <si>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</si>
  <si>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</si>
  <si>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</si>
  <si>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</si>
  <si>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</si>
  <si>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</si>
  <si>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</si>
  <si>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</si>
  <si>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</si>
  <si>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</si>
  <si>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</si>
  <si>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</si>
  <si>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</si>
  <si>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</si>
  <si>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</si>
  <si>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</si>
  <si>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</si>
  <si>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</si>
  <si>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</si>
  <si>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</si>
  <si>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</si>
  <si>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</si>
  <si>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</si>
  <si>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</si>
  <si>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</si>
  <si>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</si>
  <si>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</si>
  <si>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</si>
  <si>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</si>
  <si>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</si>
  <si>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</si>
  <si>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</si>
  <si>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</si>
  <si>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</si>
  <si>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</si>
  <si>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</si>
  <si>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</si>
  <si>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</si>
  <si>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</si>
  <si>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</si>
  <si>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</si>
  <si>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</si>
  <si>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</si>
  <si>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</si>
  <si>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</si>
  <si>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</si>
  <si>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</si>
  <si>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</si>
  <si>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</si>
  <si>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</si>
  <si>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</si>
  <si>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</si>
  <si>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</si>
  <si>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</si>
  <si>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</si>
  <si>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</si>
  <si>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</si>
  <si>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</si>
  <si>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</si>
  <si>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</si>
  <si>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</si>
  <si>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</si>
  <si>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</si>
  <si>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</si>
  <si>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</si>
  <si>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</si>
  <si>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</si>
  <si>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</si>
  <si>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</si>
  <si>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</si>
  <si>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</si>
  <si>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</si>
  <si>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</si>
  <si>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</si>
  <si>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</si>
  <si>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</si>
  <si>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</si>
  <si>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</si>
  <si>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</si>
  <si>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</si>
  <si>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</si>
  <si>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</si>
  <si>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</si>
  <si>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</si>
  <si>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</si>
  <si>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</si>
  <si>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</si>
  <si>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</si>
  <si>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</si>
  <si>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</si>
  <si>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</si>
  <si>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</si>
  <si>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</si>
  <si>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</si>
  <si>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</si>
  <si>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</si>
  <si>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</si>
  <si>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</si>
  <si>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</si>
  <si>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</si>
  <si>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</si>
  <si>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</si>
  <si>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</si>
  <si>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</si>
  <si>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</si>
  <si>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</si>
  <si>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</si>
  <si>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</si>
  <si>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</si>
  <si>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</si>
  <si>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</si>
  <si>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</si>
  <si>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</si>
  <si>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</si>
  <si>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</si>
  <si>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</si>
  <si>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</si>
  <si>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</si>
  <si>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</si>
  <si>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</si>
  <si>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</si>
  <si>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</si>
  <si>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</si>
  <si>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</si>
  <si>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</si>
  <si>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</si>
  <si>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</si>
  <si>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</si>
  <si>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</si>
  <si>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</si>
  <si>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</si>
  <si>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</si>
  <si>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</si>
  <si>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</si>
  <si>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</si>
  <si>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</si>
  <si>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</si>
  <si>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</si>
  <si>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</si>
  <si>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</si>
  <si>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</si>
  <si>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</si>
  <si>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</si>
  <si>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</si>
  <si>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</si>
  <si>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</si>
  <si>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</si>
  <si>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</si>
  <si>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</si>
  <si>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</si>
  <si>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</si>
  <si>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</si>
  <si>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</si>
  <si>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</si>
  <si>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</si>
  <si>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</si>
  <si>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</si>
  <si>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</si>
  <si>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</si>
  <si>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</si>
  <si>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</si>
  <si>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</si>
  <si>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</si>
  <si>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</si>
  <si>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</si>
  <si>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</si>
  <si>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</si>
  <si>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</si>
  <si>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</si>
  <si>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</si>
  <si>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</si>
  <si>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</si>
  <si>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</si>
  <si>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</si>
  <si>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</si>
  <si>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</si>
  <si>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</si>
  <si>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</si>
  <si>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</si>
  <si>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</si>
  <si>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</si>
  <si>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</si>
  <si>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</si>
  <si>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</si>
  <si>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</si>
  <si>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</si>
  <si>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</si>
  <si>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</si>
  <si>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</si>
  <si>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</si>
  <si>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</si>
  <si>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</si>
  <si>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</si>
  <si>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</si>
  <si>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</si>
  <si>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</si>
  <si>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</si>
  <si>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</si>
  <si>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</si>
  <si>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</si>
  <si>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</si>
  <si>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</si>
  <si>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</si>
  <si>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</si>
  <si>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</si>
  <si>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</si>
  <si>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</si>
  <si>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</si>
  <si>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</si>
  <si>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</si>
  <si>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</si>
  <si>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</si>
  <si>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</si>
  <si>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</si>
  <si>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</si>
  <si>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</si>
  <si>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</si>
  <si>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</si>
  <si>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</si>
  <si>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</si>
  <si>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</si>
  <si>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</si>
  <si>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</si>
  <si>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</si>
  <si>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</si>
  <si>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</si>
  <si>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</si>
  <si>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</si>
  <si>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</si>
  <si>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</si>
  <si>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</si>
  <si>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</si>
  <si>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</si>
  <si>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</si>
  <si>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</si>
  <si>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</si>
  <si>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</si>
  <si>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</si>
  <si>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</si>
  <si>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</si>
  <si>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</si>
  <si>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</si>
  <si>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</si>
  <si>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</si>
  <si>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</si>
  <si>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</si>
  <si>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</si>
  <si>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</si>
  <si>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</si>
  <si>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</si>
  <si>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</si>
  <si>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</si>
  <si>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</si>
  <si>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</si>
  <si>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</si>
  <si>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</si>
  <si>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</si>
  <si>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</si>
  <si>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</si>
  <si>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</si>
  <si>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</si>
  <si>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</si>
  <si>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</si>
  <si>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</si>
  <si>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</si>
  <si>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</si>
  <si>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</si>
  <si>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</si>
  <si>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</si>
  <si>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</si>
  <si>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</si>
  <si>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</si>
  <si>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</si>
  <si>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</si>
  <si>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</si>
  <si>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</si>
  <si>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</si>
  <si>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</si>
  <si>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</si>
  <si>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</si>
  <si>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</si>
  <si>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</si>
  <si>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</si>
  <si>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</si>
  <si>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</si>
  <si>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</si>
  <si>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</si>
  <si>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</si>
  <si>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</si>
  <si>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</si>
  <si>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</si>
  <si>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</si>
  <si>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</si>
  <si>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</si>
  <si>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</si>
  <si>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</si>
  <si>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</si>
  <si>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</si>
  <si>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</si>
  <si>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</si>
  <si>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</si>
  <si>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</si>
  <si>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</si>
  <si>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</si>
  <si>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</si>
  <si>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</si>
  <si>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</si>
  <si>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</si>
  <si>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</si>
  <si>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</si>
  <si>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</si>
  <si>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</si>
  <si>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</si>
  <si>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</si>
  <si>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</si>
  <si>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</si>
  <si>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</si>
  <si>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</si>
  <si>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</si>
  <si>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</si>
  <si>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</si>
  <si>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</si>
  <si>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</si>
  <si>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</si>
  <si>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</si>
  <si>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</si>
  <si>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</si>
  <si>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</si>
  <si>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</si>
  <si>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</si>
  <si>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</si>
  <si>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</si>
  <si>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</si>
  <si>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</si>
  <si>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</si>
  <si>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</si>
  <si>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</si>
  <si>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</si>
  <si>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</si>
  <si>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</si>
  <si>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</si>
  <si>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</si>
  <si>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</si>
  <si>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</si>
  <si>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</si>
  <si>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</si>
  <si>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</si>
  <si>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</si>
  <si>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</si>
  <si>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</si>
  <si>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</si>
  <si>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</si>
  <si>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</si>
  <si>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</si>
  <si>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</si>
  <si>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</si>
  <si>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</si>
  <si>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</si>
  <si>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</si>
  <si>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</si>
  <si>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</si>
  <si>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</si>
  <si>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</si>
  <si>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</si>
  <si>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</si>
  <si>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</si>
  <si>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</si>
  <si>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</si>
  <si>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</si>
  <si>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</si>
  <si>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</si>
  <si>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</si>
  <si>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</si>
  <si>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</si>
  <si>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</si>
  <si>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</si>
  <si>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</si>
  <si>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</si>
  <si>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</si>
  <si>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</si>
  <si>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</si>
  <si>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</si>
  <si>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</si>
  <si>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</si>
  <si>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</si>
  <si>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</si>
  <si>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</si>
  <si>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</si>
  <si>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</si>
  <si>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</si>
  <si>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</si>
  <si>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</si>
  <si>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</si>
  <si>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</si>
  <si>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</si>
  <si>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</si>
  <si>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</si>
  <si>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</si>
  <si>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</si>
  <si>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</si>
  <si>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</si>
  <si>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</si>
  <si>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</si>
  <si>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</si>
  <si>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</si>
  <si>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</si>
  <si>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</si>
  <si>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</si>
  <si>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</si>
  <si>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</si>
  <si>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</si>
  <si>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</si>
  <si>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</si>
  <si>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</si>
  <si>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</si>
  <si>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</si>
  <si>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</si>
  <si>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</si>
  <si>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</si>
  <si>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</si>
  <si>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</si>
  <si>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</si>
  <si>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</si>
  <si>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</si>
  <si>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</si>
  <si>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</si>
  <si>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</si>
  <si>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</si>
  <si>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</si>
  <si>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</si>
  <si>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</si>
  <si>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</si>
  <si>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</si>
  <si>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</si>
  <si>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</si>
  <si>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</si>
  <si>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</si>
  <si>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</si>
  <si>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</si>
  <si>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</si>
  <si>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</si>
  <si>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</si>
  <si>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</si>
  <si>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</si>
  <si>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</si>
  <si>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</si>
  <si>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</si>
  <si>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</si>
  <si>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</si>
  <si>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</si>
  <si>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</si>
  <si>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</si>
  <si>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</si>
  <si>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</si>
  <si>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</si>
  <si>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</si>
  <si>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</si>
  <si>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</si>
  <si>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</si>
  <si>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</si>
  <si>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</si>
  <si>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</si>
  <si>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</si>
  <si>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</si>
  <si>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</si>
  <si>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</si>
  <si>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</si>
  <si>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</si>
  <si>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</si>
  <si>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</si>
  <si>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</si>
  <si>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</si>
  <si>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</si>
  <si>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</si>
  <si>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</si>
  <si>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</si>
  <si>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</si>
  <si>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</si>
  <si>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</si>
  <si>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</si>
  <si>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</si>
  <si>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</si>
  <si>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</si>
  <si>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</si>
  <si>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</si>
  <si>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</si>
  <si>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</si>
  <si>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</si>
  <si>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</si>
  <si>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</si>
  <si>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</si>
  <si>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</si>
  <si>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</si>
  <si>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</si>
  <si>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</si>
  <si>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</si>
  <si>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</si>
  <si>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</si>
  <si>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</si>
  <si>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</si>
  <si>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</si>
  <si>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</si>
  <si>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</si>
  <si>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</si>
  <si>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</si>
  <si>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</si>
  <si>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</si>
  <si>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</si>
  <si>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</si>
  <si>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</si>
  <si>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</si>
  <si>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</si>
  <si>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</si>
  <si>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</si>
  <si>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</si>
  <si>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</si>
  <si>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</si>
  <si>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</si>
  <si>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</si>
  <si>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</si>
  <si>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</si>
  <si>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</si>
  <si>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</si>
  <si>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</si>
  <si>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</si>
  <si>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</si>
  <si>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</si>
  <si>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</si>
  <si>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</si>
  <si>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</si>
  <si>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</si>
  <si>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</si>
  <si>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</si>
  <si>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</si>
  <si>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</si>
  <si>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</si>
  <si>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</si>
  <si>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</si>
  <si>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</si>
  <si>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</si>
  <si>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</si>
  <si>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</si>
  <si>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</si>
  <si>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</si>
  <si>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</si>
  <si>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</si>
  <si>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</si>
  <si>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</si>
  <si>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</si>
  <si>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</si>
  <si>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</si>
  <si>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</si>
  <si>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</si>
  <si>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</si>
  <si>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</si>
  <si>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</si>
  <si>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</si>
  <si>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</si>
  <si>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</si>
  <si>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</si>
  <si>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</si>
  <si>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</si>
  <si>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</si>
  <si>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</si>
  <si>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</si>
  <si>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</si>
  <si>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</si>
  <si>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</si>
  <si>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</si>
  <si>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</si>
  <si>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</si>
  <si>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</si>
  <si>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</si>
  <si>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</si>
  <si>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</si>
  <si>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</si>
  <si>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</si>
  <si>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</si>
  <si>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</si>
  <si>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</si>
  <si>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</si>
  <si>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</si>
  <si>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</si>
  <si>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</si>
  <si>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</si>
  <si>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</si>
  <si>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</si>
  <si>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</si>
  <si>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</si>
  <si>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</si>
  <si>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</si>
  <si>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</si>
  <si>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</si>
  <si>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</si>
  <si>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</si>
  <si>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</si>
  <si>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</si>
  <si>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</si>
  <si>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</si>
  <si>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</si>
  <si>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</si>
  <si>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</si>
  <si>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</si>
  <si>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</si>
  <si>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</si>
  <si>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</si>
  <si>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</si>
  <si>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</si>
  <si>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</si>
  <si>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</si>
  <si>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</si>
  <si>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</si>
  <si>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</si>
  <si>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</si>
  <si>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</si>
  <si>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</si>
  <si>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</si>
  <si>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</si>
  <si>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</si>
  <si>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</si>
  <si>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</si>
  <si>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</si>
  <si>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</si>
  <si>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</si>
  <si>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</si>
  <si>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</si>
  <si>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</si>
  <si>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</si>
  <si>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</si>
  <si>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</si>
  <si>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</si>
  <si>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</si>
  <si>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</si>
  <si>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</si>
  <si>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</si>
  <si>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</si>
  <si>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</si>
  <si>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</si>
  <si>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</si>
  <si>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</si>
  <si>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</si>
  <si>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</si>
  <si>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</si>
  <si>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</si>
  <si>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</si>
  <si>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</si>
  <si>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</si>
  <si>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</si>
  <si>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</si>
  <si>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</si>
  <si>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</si>
  <si>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</si>
  <si>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</si>
  <si>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</si>
  <si>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</si>
  <si>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</si>
  <si>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</si>
  <si>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</si>
  <si>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</si>
  <si>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</si>
  <si>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</si>
  <si>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</si>
  <si>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</si>
  <si>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</si>
  <si>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</si>
  <si>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</si>
  <si>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</si>
  <si>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</si>
  <si>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</si>
  <si>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</si>
  <si>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</si>
  <si>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</si>
  <si>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</si>
  <si>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</si>
  <si>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</si>
  <si>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</si>
  <si>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</si>
  <si>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</si>
  <si>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</si>
  <si>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</si>
  <si>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</si>
  <si>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</si>
  <si>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</si>
  <si>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</si>
  <si>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</si>
  <si>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</si>
  <si>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</si>
  <si>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</si>
  <si>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</si>
  <si>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</si>
  <si>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</si>
  <si>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</si>
  <si>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</si>
  <si>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</si>
  <si>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</si>
  <si>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</si>
  <si>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</si>
  <si>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</si>
  <si>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</si>
  <si>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</si>
  <si>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</si>
  <si>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</si>
  <si>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</si>
  <si>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</si>
  <si>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</si>
  <si>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</si>
  <si>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</si>
  <si>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</si>
  <si>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</si>
  <si>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</si>
  <si>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</si>
  <si>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</si>
  <si>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</si>
  <si>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</si>
  <si>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</si>
  <si>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</si>
  <si>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</si>
  <si>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</si>
  <si>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</si>
  <si>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</si>
  <si>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</si>
  <si>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</si>
  <si>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</si>
  <si>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</si>
  <si>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</si>
  <si>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</si>
  <si>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</si>
  <si>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</si>
  <si>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</si>
  <si>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</si>
  <si>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</si>
  <si>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</si>
  <si>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</si>
  <si>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</si>
  <si>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</si>
  <si>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</si>
  <si>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</si>
  <si>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</si>
  <si>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</si>
  <si>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</si>
  <si>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</si>
  <si>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</si>
  <si>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</si>
  <si>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</si>
  <si>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</si>
  <si>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</si>
  <si>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</si>
  <si>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</si>
  <si>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</si>
  <si>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</si>
  <si>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</si>
  <si>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</si>
  <si>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</si>
  <si>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</si>
  <si>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</si>
  <si>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</si>
  <si>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</si>
  <si>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</si>
  <si>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</si>
  <si>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</si>
  <si>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</si>
  <si>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</si>
  <si>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</si>
  <si>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</si>
  <si>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</si>
  <si>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</si>
  <si>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</si>
  <si>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</si>
  <si>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</si>
  <si>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</si>
  <si>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</si>
  <si>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</si>
  <si>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</si>
  <si>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</si>
  <si>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</si>
  <si>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</si>
  <si>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</si>
  <si>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</si>
  <si>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</si>
  <si>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</si>
  <si>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</si>
  <si>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</si>
  <si>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</si>
  <si>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</si>
  <si>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</si>
  <si>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</si>
  <si>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</si>
  <si>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</si>
  <si>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</si>
  <si>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</si>
  <si>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</si>
  <si>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</si>
  <si>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</si>
  <si>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</si>
  <si>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</si>
  <si>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</si>
  <si>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</si>
  <si>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</si>
  <si>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</si>
  <si>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</si>
  <si>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</si>
  <si>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</si>
  <si>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</si>
  <si>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</si>
  <si>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</si>
  <si>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</si>
  <si>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</si>
  <si>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</si>
  <si>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</si>
  <si>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</si>
  <si>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</si>
  <si>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</si>
  <si>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</si>
  <si>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</si>
  <si>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</si>
  <si>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</si>
  <si>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</si>
  <si>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</si>
  <si>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</si>
  <si>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</si>
  <si>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</si>
  <si>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</si>
  <si>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</si>
  <si>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</si>
  <si>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</si>
  <si>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</si>
  <si>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</si>
  <si>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</si>
  <si>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</si>
  <si>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</si>
  <si>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</si>
  <si>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</si>
  <si>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</si>
  <si>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</si>
  <si>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</si>
  <si>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</si>
  <si>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</si>
  <si>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</si>
  <si>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</si>
  <si>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</si>
  <si>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</si>
  <si>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</si>
  <si>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</si>
  <si>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</si>
  <si>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</si>
  <si>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</si>
  <si>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</si>
  <si>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</si>
  <si>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</si>
  <si>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</si>
  <si>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</si>
  <si>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</si>
  <si>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</si>
  <si>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</si>
  <si>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</si>
  <si>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</si>
  <si>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</si>
  <si>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</si>
  <si>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</si>
  <si>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</si>
  <si>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</si>
  <si>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</si>
  <si>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</si>
  <si>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</si>
  <si>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</si>
  <si>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</si>
  <si>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</si>
  <si>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</si>
  <si>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</si>
  <si>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</si>
  <si>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</si>
  <si>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</si>
  <si>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</si>
  <si>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</si>
  <si>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</si>
  <si>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</si>
  <si>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</si>
  <si>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</si>
  <si>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</si>
  <si>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</si>
  <si>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</si>
  <si>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</si>
  <si>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</si>
  <si>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</si>
  <si>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</si>
  <si>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</si>
  <si>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</si>
  <si>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</si>
  <si>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</si>
  <si>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</si>
  <si>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</si>
  <si>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</si>
  <si>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</si>
  <si>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</si>
  <si>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</si>
  <si>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</si>
  <si>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</si>
  <si>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</si>
  <si>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</si>
  <si>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</si>
  <si>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</si>
  <si>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</si>
  <si>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</si>
  <si>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</si>
  <si>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</si>
  <si>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</si>
  <si>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</si>
  <si>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</si>
  <si>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</si>
  <si>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</si>
  <si>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</si>
  <si>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</si>
  <si>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</si>
  <si>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</si>
  <si>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</si>
  <si>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</si>
  <si>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</si>
  <si>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</si>
  <si>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</si>
  <si>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</si>
  <si>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</si>
  <si>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</si>
  <si>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</si>
  <si>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</si>
  <si>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</si>
  <si>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</si>
  <si>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</si>
  <si>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</si>
  <si>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</si>
  <si>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</si>
  <si>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</si>
  <si>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</si>
  <si>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</si>
  <si>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</si>
  <si>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</si>
  <si>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</si>
  <si>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</si>
  <si>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</si>
  <si>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</si>
  <si>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</si>
  <si>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</si>
  <si>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</si>
  <si>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</si>
  <si>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</si>
  <si>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</si>
  <si>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</si>
  <si>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</si>
  <si>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</si>
  <si>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</si>
  <si>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</si>
  <si>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</si>
  <si>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</si>
  <si>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</si>
  <si>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</si>
  <si>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</si>
  <si>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</si>
  <si>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</si>
  <si>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</si>
  <si>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</si>
  <si>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</si>
  <si>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</si>
  <si>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</si>
  <si>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</si>
  <si>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</si>
  <si>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</si>
  <si>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</si>
  <si>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</si>
  <si>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</si>
  <si>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</si>
  <si>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</si>
  <si>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</si>
  <si>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</si>
  <si>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</si>
  <si>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</si>
  <si>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</si>
  <si>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</si>
  <si>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</si>
  <si>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</si>
  <si>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</si>
  <si>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</si>
  <si>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</si>
  <si>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</si>
  <si>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</si>
  <si>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</si>
  <si>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</si>
  <si>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</si>
  <si>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</si>
  <si>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</si>
  <si>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</si>
  <si>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</si>
  <si>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</si>
  <si>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</si>
  <si>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</si>
  <si>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</si>
  <si>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</si>
  <si>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</si>
  <si>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</si>
  <si>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</si>
  <si>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</si>
  <si>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</si>
  <si>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</si>
  <si>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</si>
  <si>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</si>
  <si>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</si>
  <si>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</si>
  <si>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</si>
  <si>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</si>
  <si>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</si>
  <si>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</si>
  <si>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</si>
  <si>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</si>
  <si>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</si>
  <si>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</si>
  <si>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</si>
  <si>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</si>
  <si>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</si>
  <si>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</si>
  <si>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</si>
  <si>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</si>
  <si>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</si>
  <si>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</si>
  <si>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</si>
  <si>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</si>
  <si>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</si>
  <si>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</si>
  <si>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</si>
  <si>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</si>
  <si>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</si>
  <si>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</si>
  <si>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</si>
  <si>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</si>
  <si>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</si>
  <si>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</si>
  <si>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</si>
  <si>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</si>
  <si>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</si>
  <si>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</si>
  <si>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</si>
  <si>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</si>
  <si>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</si>
  <si>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</si>
  <si>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</si>
  <si>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</si>
  <si>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</si>
  <si>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</si>
  <si>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</si>
  <si>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</si>
  <si>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</si>
  <si>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</si>
  <si>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</si>
  <si>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</si>
  <si>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</si>
  <si>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</si>
  <si>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</si>
  <si>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</si>
  <si>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</si>
  <si>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</si>
  <si>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</si>
  <si>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</si>
  <si>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</si>
  <si>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</si>
  <si>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</si>
  <si>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</si>
  <si>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</si>
  <si>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</si>
  <si>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</si>
  <si>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</si>
  <si>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</si>
  <si>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</si>
  <si>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</si>
  <si>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</si>
  <si>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</si>
  <si>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</si>
  <si>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</si>
  <si>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</si>
  <si>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</si>
  <si>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</si>
  <si>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</si>
  <si>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</si>
  <si>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</si>
  <si>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</si>
  <si>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</si>
  <si>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</si>
  <si>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</si>
  <si>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</si>
  <si>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</si>
  <si>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</si>
  <si>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</si>
  <si>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</si>
  <si>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</si>
  <si>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</si>
  <si>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</si>
  <si>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</si>
  <si>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</si>
  <si>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</si>
  <si>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</si>
  <si>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</si>
  <si>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</si>
  <si>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</si>
  <si>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</si>
  <si>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</si>
  <si>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</si>
  <si>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</si>
  <si>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</si>
  <si>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</si>
  <si>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</si>
  <si>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</si>
  <si>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</si>
  <si>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</si>
  <si>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</si>
  <si>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</si>
  <si>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</si>
  <si>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</si>
  <si>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</si>
  <si>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</si>
  <si>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</si>
  <si>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</si>
  <si>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</si>
  <si>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</si>
  <si>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</si>
  <si>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</si>
  <si>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</si>
  <si>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</si>
  <si>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</si>
  <si>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</si>
  <si>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</si>
  <si>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</si>
  <si>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</si>
  <si>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</si>
  <si>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</si>
  <si>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</si>
  <si>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</si>
  <si>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</si>
  <si>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</si>
  <si>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</si>
  <si>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</si>
  <si>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</si>
  <si>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</si>
  <si>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</si>
  <si>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</si>
  <si>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</si>
  <si>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</si>
  <si>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</si>
  <si>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</si>
  <si>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</si>
  <si>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</si>
  <si>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</si>
  <si>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</si>
  <si>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</si>
  <si>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</si>
  <si>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</si>
  <si>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</si>
  <si>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</si>
  <si>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</si>
  <si>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</si>
  <si>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</si>
  <si>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</si>
  <si>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</si>
  <si>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</si>
  <si>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</si>
  <si>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</si>
  <si>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</si>
  <si>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</si>
  <si>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</si>
  <si>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</si>
  <si>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</si>
  <si>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</si>
  <si>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</si>
  <si>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</si>
  <si>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</si>
  <si>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</si>
  <si>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</si>
  <si>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</si>
  <si>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</si>
  <si>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</si>
  <si>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</si>
  <si>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</si>
  <si>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</si>
  <si>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</si>
  <si>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</si>
  <si>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</si>
  <si>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</si>
  <si>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</si>
  <si>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</si>
  <si>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</si>
  <si>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</si>
  <si>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</si>
  <si>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</si>
  <si>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</si>
  <si>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</si>
  <si>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</si>
  <si>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</si>
  <si>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</si>
  <si>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</si>
  <si>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</si>
  <si>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</si>
  <si>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</si>
  <si>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</si>
  <si>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</si>
  <si>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</si>
  <si>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</si>
  <si>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</si>
  <si>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</si>
  <si>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</si>
  <si>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</si>
  <si>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</si>
  <si>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</si>
  <si>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</si>
  <si>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</si>
  <si>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</si>
  <si>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</si>
  <si>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</si>
  <si>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</si>
  <si>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</si>
  <si>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</si>
  <si>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</si>
  <si>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</si>
  <si>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</si>
  <si>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</si>
  <si>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</si>
  <si>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</si>
  <si>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</si>
  <si>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</si>
  <si>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</si>
  <si>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</si>
  <si>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</si>
  <si>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</si>
  <si>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</si>
  <si>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</si>
  <si>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</si>
  <si>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</si>
  <si>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</si>
  <si>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</si>
  <si>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</si>
  <si>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</si>
  <si>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</si>
  <si>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</si>
  <si>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</si>
  <si>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</si>
  <si>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</si>
  <si>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</si>
  <si>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</si>
  <si>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</si>
  <si>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</si>
  <si>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</si>
  <si>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</si>
  <si>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</si>
  <si>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</si>
  <si>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</si>
  <si>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</si>
  <si>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</si>
  <si>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</si>
  <si>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</si>
  <si>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</si>
  <si>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</si>
  <si>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</si>
  <si>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</si>
  <si>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</si>
  <si>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</si>
  <si>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</si>
  <si>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</si>
  <si>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</si>
  <si>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</si>
  <si>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</si>
  <si>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</si>
  <si>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</si>
  <si>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</si>
  <si>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</si>
  <si>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</si>
  <si>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</si>
  <si>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</si>
  <si>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</si>
  <si>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</si>
  <si>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</si>
  <si>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</si>
  <si>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</si>
  <si>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</si>
  <si>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</si>
  <si>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</si>
  <si>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</si>
  <si>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</si>
  <si>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</si>
  <si>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</si>
  <si>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</si>
  <si>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</si>
  <si>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</si>
  <si>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</si>
  <si>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</si>
  <si>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</si>
  <si>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</si>
  <si>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</si>
  <si>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</si>
  <si>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</si>
  <si>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</si>
  <si>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</si>
  <si>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</si>
  <si>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</si>
  <si>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</si>
  <si>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</si>
  <si>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</si>
  <si>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</si>
  <si>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</si>
  <si>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</si>
  <si>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</si>
  <si>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</si>
  <si>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</si>
  <si>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</si>
  <si>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</si>
  <si>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</si>
  <si>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</si>
  <si>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</si>
  <si>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</si>
  <si>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</si>
  <si>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</si>
  <si>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</si>
  <si>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</si>
  <si>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</si>
  <si>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</si>
  <si>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</si>
  <si>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</si>
  <si>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</si>
  <si>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</si>
  <si>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</si>
  <si>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</si>
  <si>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</si>
  <si>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</si>
  <si>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</si>
  <si>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</si>
  <si>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</si>
  <si>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</si>
  <si>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</si>
  <si>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</si>
  <si>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</si>
  <si>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</si>
  <si>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</si>
  <si>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</si>
  <si>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</si>
  <si>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</si>
  <si>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</si>
  <si>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</si>
  <si>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</si>
  <si>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</si>
  <si>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</si>
  <si>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</si>
  <si>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</si>
  <si>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</si>
  <si>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</si>
  <si>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</si>
  <si>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</si>
  <si>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</si>
  <si>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</si>
  <si>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</si>
  <si>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</si>
  <si>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</si>
  <si>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</si>
  <si>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</si>
  <si>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</si>
  <si>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</si>
  <si>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</si>
  <si>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</si>
  <si>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</si>
  <si>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</si>
  <si>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</si>
  <si>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</si>
  <si>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</si>
  <si>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</si>
  <si>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</si>
  <si>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</si>
  <si>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</si>
  <si>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</si>
  <si>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</si>
  <si>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</si>
  <si>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</si>
  <si>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</si>
  <si>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</si>
  <si>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</si>
  <si>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</si>
  <si>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</si>
  <si>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</si>
  <si>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</si>
  <si>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</si>
  <si>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</si>
  <si>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</si>
  <si>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</si>
  <si>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</si>
  <si>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</si>
  <si>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</si>
  <si>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</si>
  <si>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</si>
  <si>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</si>
  <si>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</si>
  <si>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</si>
  <si>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</si>
  <si>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</si>
  <si>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</si>
  <si>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</si>
  <si>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</si>
  <si>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</si>
  <si>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</si>
  <si>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</si>
  <si>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</si>
  <si>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</si>
  <si>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</si>
  <si>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</si>
  <si>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</si>
  <si>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</si>
  <si>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</si>
  <si>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</si>
  <si>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</si>
  <si>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</si>
  <si>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</si>
  <si>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</si>
  <si>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</si>
  <si>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</si>
  <si>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</si>
  <si>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</si>
  <si>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</si>
  <si>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</si>
  <si>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</si>
  <si>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</si>
  <si>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</si>
  <si>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</si>
  <si>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</si>
  <si>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</si>
  <si>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</si>
  <si>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</si>
  <si>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</si>
  <si>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</si>
  <si>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</si>
  <si>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</si>
  <si>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</si>
  <si>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</si>
  <si>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</si>
  <si>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</si>
  <si>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</si>
  <si>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</si>
  <si>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</si>
  <si>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</si>
  <si>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</si>
  <si>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</si>
  <si>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</si>
  <si>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</si>
  <si>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</si>
  <si>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</si>
  <si>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</si>
  <si>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</si>
  <si>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</si>
  <si>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</si>
  <si>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</si>
  <si>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</si>
  <si>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</si>
  <si>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</si>
  <si>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</si>
  <si>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</si>
  <si>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</si>
  <si>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</si>
  <si>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</si>
  <si>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</si>
  <si>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</si>
  <si>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</si>
  <si>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</si>
  <si>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</si>
  <si>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</si>
  <si>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</si>
  <si>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</si>
  <si>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</si>
  <si>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</si>
  <si>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</si>
  <si>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</si>
  <si>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</si>
  <si>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</si>
  <si>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</si>
  <si>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</si>
  <si>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</si>
  <si>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</si>
  <si>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</si>
  <si>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</si>
  <si>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</si>
  <si>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</si>
  <si>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</si>
  <si>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</si>
  <si>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</si>
  <si>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</si>
  <si>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</si>
  <si>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</si>
  <si>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</si>
  <si>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</si>
  <si>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</si>
  <si>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</si>
  <si>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</si>
  <si>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</si>
  <si>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</si>
  <si>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</si>
  <si>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</si>
  <si>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</si>
  <si>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</si>
  <si>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</si>
  <si>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</si>
  <si>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</si>
  <si>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</si>
  <si>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</si>
  <si>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</si>
  <si>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</si>
  <si>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</si>
  <si>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</si>
  <si>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</si>
  <si>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</si>
  <si>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</si>
  <si>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</si>
  <si>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</si>
  <si>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</si>
  <si>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</si>
  <si>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</si>
  <si>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</si>
  <si>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</si>
  <si>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</si>
  <si>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</si>
  <si>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</si>
  <si>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</si>
  <si>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</si>
  <si>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</si>
  <si>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</si>
  <si>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</si>
  <si>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</si>
  <si>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</si>
  <si>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</si>
  <si>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</si>
  <si>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</si>
  <si>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</si>
  <si>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</si>
  <si>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</si>
  <si>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</si>
  <si>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</si>
  <si>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</si>
  <si>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</si>
  <si>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</si>
  <si>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</si>
  <si>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</si>
  <si>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</si>
  <si>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</si>
  <si>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</si>
  <si>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</si>
  <si>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</si>
  <si>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</si>
  <si>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</si>
  <si>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</si>
  <si>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</si>
  <si>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</si>
  <si>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</si>
  <si>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</si>
  <si>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</si>
  <si>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</si>
  <si>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</si>
  <si>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</si>
  <si>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</si>
  <si>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</si>
  <si>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</si>
  <si>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</si>
  <si>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</si>
  <si>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</si>
  <si>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</si>
  <si>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</si>
  <si>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</si>
  <si>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</si>
  <si>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</si>
  <si>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</si>
  <si>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</si>
  <si>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</si>
  <si>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</si>
  <si>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</si>
  <si>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</si>
  <si>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</si>
  <si>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</si>
  <si>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</si>
  <si>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</si>
  <si>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</si>
  <si>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</si>
  <si>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</si>
  <si>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</si>
  <si>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</si>
  <si>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</si>
  <si>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</si>
  <si>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</si>
  <si>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</si>
  <si>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</si>
  <si>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</si>
  <si>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</si>
  <si>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</si>
  <si>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</si>
  <si>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</si>
  <si>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</si>
  <si>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</si>
  <si>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</si>
  <si>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</si>
  <si>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</si>
  <si>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</si>
  <si>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</si>
  <si>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</si>
  <si>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</si>
  <si>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</si>
  <si>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</si>
  <si>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</si>
  <si>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</si>
  <si>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</si>
  <si>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</si>
  <si>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</si>
  <si>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</si>
  <si>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</si>
  <si>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</si>
  <si>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</si>
  <si>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</si>
  <si>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</si>
  <si>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</si>
  <si>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</si>
  <si>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</si>
  <si>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</si>
  <si>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</si>
  <si>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</si>
  <si>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</si>
  <si>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</si>
  <si>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</si>
  <si>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</si>
  <si>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</si>
  <si>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</si>
  <si>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</si>
  <si>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</si>
  <si>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</si>
  <si>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</si>
  <si>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</si>
  <si>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</si>
  <si>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</si>
  <si>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</si>
  <si>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</si>
  <si>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</si>
  <si>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</si>
  <si>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</si>
  <si>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</si>
  <si>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</si>
  <si>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</si>
  <si>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</si>
  <si>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</si>
  <si>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</si>
  <si>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</si>
  <si>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</si>
  <si>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</si>
  <si>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</si>
  <si>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</si>
  <si>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</si>
  <si>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</si>
  <si>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</si>
  <si>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</si>
  <si>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</si>
  <si>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</si>
  <si>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</si>
  <si>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</si>
  <si>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</si>
  <si>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</si>
  <si>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</si>
  <si>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</si>
  <si>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</si>
  <si>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</si>
  <si>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</si>
  <si>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</si>
  <si>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</si>
  <si>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</si>
  <si>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</si>
  <si>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</si>
  <si>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</si>
  <si>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</si>
  <si>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</si>
  <si>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</si>
  <si>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</si>
  <si>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</si>
  <si>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</si>
  <si>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</si>
  <si>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</si>
  <si>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</si>
  <si>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</si>
  <si>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</si>
  <si>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</si>
  <si>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</si>
  <si>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</si>
  <si>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</si>
  <si>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</si>
  <si>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</si>
  <si>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</si>
  <si>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</si>
  <si>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</si>
  <si>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</si>
  <si>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</si>
  <si>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</si>
  <si>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</si>
  <si>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</si>
  <si>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</si>
  <si>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</si>
  <si>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</si>
  <si>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</si>
  <si>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</si>
  <si>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</si>
  <si>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</si>
  <si>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</si>
  <si>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</si>
  <si>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</si>
  <si>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</si>
  <si>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</si>
  <si>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</si>
  <si>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</si>
  <si>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</si>
  <si>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</si>
  <si>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</si>
  <si>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</si>
  <si>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</si>
  <si>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</si>
  <si>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</si>
  <si>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</si>
  <si>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</si>
  <si>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</si>
  <si>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</si>
  <si>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</si>
  <si>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</si>
  <si>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</si>
  <si>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</si>
  <si>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</si>
  <si>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</si>
  <si>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</si>
  <si>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</si>
  <si>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</si>
  <si>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</si>
  <si>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</si>
  <si>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</si>
  <si>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</si>
  <si>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</si>
  <si>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</si>
  <si>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</si>
  <si>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</si>
  <si>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</si>
  <si>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</si>
  <si>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</si>
  <si>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</si>
  <si>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</si>
  <si>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</si>
  <si>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</si>
  <si>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</si>
  <si>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</si>
  <si>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</si>
  <si>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</si>
  <si>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</si>
  <si>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</si>
  <si>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</si>
  <si>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</si>
  <si>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</si>
  <si>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</si>
  <si>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</si>
  <si>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</si>
  <si>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</si>
  <si>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</si>
  <si>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</si>
  <si>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</si>
  <si>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</si>
  <si>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</si>
  <si>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</si>
  <si>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</si>
  <si>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</si>
  <si>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</si>
  <si>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</si>
  <si>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</si>
  <si>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</si>
  <si>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</si>
  <si>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</si>
  <si>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</si>
  <si>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</si>
  <si>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</si>
  <si>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</si>
  <si>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</si>
  <si>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</si>
  <si>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</si>
  <si>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</si>
  <si>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</si>
  <si>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</si>
  <si>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</si>
  <si>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</si>
  <si>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</si>
  <si>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</si>
  <si>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</si>
  <si>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</si>
  <si>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</si>
  <si>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</si>
  <si>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</si>
  <si>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</si>
  <si>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</si>
  <si>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</si>
  <si>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</si>
  <si>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</si>
  <si>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</si>
  <si>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</si>
  <si>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</si>
  <si>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</si>
  <si>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</si>
  <si>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</si>
  <si>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</si>
  <si>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</si>
  <si>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</si>
  <si>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</si>
  <si>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</si>
  <si>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</si>
  <si>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</si>
  <si>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</si>
  <si>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</si>
  <si>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</si>
  <si>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</si>
  <si>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</si>
  <si>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</si>
  <si>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</si>
  <si>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</si>
  <si>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</si>
  <si>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</si>
  <si>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</si>
  <si>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</si>
  <si>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</si>
  <si>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</si>
  <si>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</si>
  <si>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</si>
  <si>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</si>
  <si>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</si>
  <si>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</si>
  <si>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</si>
  <si>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</si>
  <si>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</si>
  <si>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</si>
  <si>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</si>
  <si>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</si>
  <si>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</si>
  <si>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</si>
  <si>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</si>
  <si>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</si>
  <si>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</si>
  <si>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</si>
  <si>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</si>
  <si>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</si>
  <si>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</si>
  <si>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</si>
  <si>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</si>
  <si>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</si>
  <si>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</si>
  <si>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</si>
  <si>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</si>
  <si>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</si>
  <si>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</si>
  <si>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</si>
  <si>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</si>
  <si>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</si>
  <si>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</si>
  <si>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</si>
  <si>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</si>
  <si>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</si>
  <si>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</si>
  <si>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</si>
  <si>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</si>
  <si>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</si>
  <si>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</si>
  <si>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</si>
  <si>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</si>
  <si>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</si>
  <si>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</si>
  <si>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</si>
  <si>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</si>
  <si>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</si>
  <si>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</si>
  <si>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</si>
  <si>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</si>
  <si>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</si>
  <si>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</si>
  <si>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</si>
  <si>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</si>
  <si>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</si>
  <si>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</si>
  <si>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</si>
  <si>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</si>
  <si>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</si>
  <si>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</si>
  <si>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</si>
  <si>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</si>
  <si>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</si>
  <si>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</si>
  <si>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</si>
  <si>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</si>
  <si>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</si>
  <si>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</si>
  <si>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</si>
  <si>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</si>
  <si>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</si>
  <si>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</si>
  <si>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</si>
  <si>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</si>
  <si>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</si>
  <si>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</si>
  <si>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</si>
  <si>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</si>
  <si>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</si>
  <si>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</si>
  <si>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</si>
  <si>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</si>
  <si>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</si>
  <si>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</si>
  <si>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</si>
  <si>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</si>
  <si>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</si>
  <si>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</si>
  <si>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</si>
  <si>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</si>
  <si>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</si>
  <si>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</si>
  <si>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</si>
  <si>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</si>
  <si>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</si>
  <si>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</si>
  <si>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</si>
  <si>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</si>
  <si>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</si>
  <si>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</si>
  <si>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</si>
  <si>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</si>
  <si>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</si>
  <si>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</si>
  <si>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</si>
  <si>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</si>
  <si>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</si>
  <si>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</si>
  <si>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</si>
  <si>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</si>
  <si>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</si>
  <si>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</si>
  <si>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</si>
  <si>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</si>
  <si>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</si>
  <si>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</si>
  <si>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</si>
  <si>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</si>
  <si>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</si>
  <si>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</si>
  <si>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</si>
  <si>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</si>
  <si>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</si>
  <si>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</si>
  <si>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</si>
  <si>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</si>
  <si>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</si>
  <si>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</si>
  <si>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</si>
  <si>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</si>
  <si>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</si>
  <si>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</si>
  <si>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</si>
  <si>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</si>
  <si>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</si>
  <si>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</si>
  <si>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</si>
  <si>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</si>
  <si>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</si>
  <si>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</si>
  <si>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</si>
  <si>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</si>
  <si>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</si>
  <si>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</si>
  <si>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</si>
  <si>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</si>
  <si>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</si>
  <si>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</si>
  <si>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</si>
  <si>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</si>
  <si>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</si>
  <si>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</si>
  <si>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</si>
  <si>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</si>
  <si>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</si>
  <si>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</si>
  <si>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</si>
  <si>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</si>
  <si>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</si>
  <si>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</si>
  <si>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</si>
  <si>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</si>
  <si>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</si>
  <si>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</si>
  <si>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</si>
  <si>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</si>
  <si>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</si>
  <si>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</si>
  <si>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</si>
  <si>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</si>
  <si>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</si>
  <si>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</si>
  <si>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</si>
  <si>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</si>
  <si>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</si>
  <si>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</si>
  <si>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</si>
  <si>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</si>
  <si>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</si>
  <si>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</si>
  <si>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</si>
  <si>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</si>
  <si>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</si>
  <si>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</si>
  <si>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</si>
  <si>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</si>
  <si>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</si>
  <si>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</si>
  <si>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</si>
  <si>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</si>
  <si>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</si>
  <si>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</si>
  <si>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</si>
  <si>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</si>
  <si>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</si>
  <si>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</si>
  <si>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</si>
  <si>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</si>
  <si>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</si>
  <si>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</si>
  <si>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</si>
  <si>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</si>
  <si>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</si>
  <si>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</si>
  <si>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</si>
  <si>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</si>
  <si>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</si>
  <si>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</si>
  <si>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</si>
  <si>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</si>
  <si>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</si>
  <si>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</si>
  <si>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</si>
  <si>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</si>
  <si>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</si>
  <si>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</si>
  <si>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</si>
  <si>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</si>
  <si>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</si>
  <si>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</si>
  <si>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</si>
  <si>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</si>
  <si>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</si>
  <si>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</si>
  <si>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</si>
  <si>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</si>
  <si>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</si>
  <si>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</si>
  <si>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</si>
  <si>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</si>
  <si>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</si>
  <si>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</si>
  <si>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</si>
  <si>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</si>
  <si>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</si>
  <si>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</si>
  <si>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</si>
  <si>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</si>
  <si>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</si>
  <si>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</si>
  <si>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</si>
  <si>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</si>
  <si>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</si>
  <si>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</si>
  <si>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</si>
  <si>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</si>
  <si>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</si>
  <si>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</si>
  <si>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</si>
  <si>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</si>
  <si>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</si>
  <si>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</si>
  <si>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</si>
  <si>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</si>
  <si>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</si>
  <si>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</si>
  <si>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</si>
  <si>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</si>
  <si>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</si>
  <si>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</si>
  <si>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</si>
  <si>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</si>
  <si>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</si>
  <si>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</si>
  <si>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</si>
  <si>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</si>
  <si>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</si>
  <si>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</si>
  <si>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</si>
  <si>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</si>
  <si>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</si>
  <si>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</si>
  <si>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</si>
  <si>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</si>
  <si>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</si>
  <si>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</si>
  <si>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</si>
  <si>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</si>
  <si>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</si>
  <si>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</si>
  <si>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</si>
  <si>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</si>
  <si>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</si>
  <si>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</si>
  <si>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</si>
  <si>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</si>
  <si>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</si>
  <si>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</si>
  <si>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</si>
  <si>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</si>
  <si>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</si>
  <si>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</si>
  <si>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</si>
  <si>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</si>
  <si>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</si>
  <si>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</si>
  <si>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</si>
  <si>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</si>
  <si>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</si>
  <si>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</si>
  <si>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</si>
  <si>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</si>
  <si>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</si>
  <si>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</si>
  <si>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</si>
  <si>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</si>
  <si>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</si>
  <si>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</si>
  <si>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</si>
  <si>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</si>
  <si>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</si>
  <si>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</si>
  <si>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</si>
  <si>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</si>
  <si>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</si>
  <si>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</si>
  <si>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</si>
  <si>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</si>
  <si>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</si>
  <si>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</si>
  <si>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</si>
  <si>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</si>
  <si>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</si>
  <si>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</si>
  <si>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</si>
  <si>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</si>
  <si>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</si>
  <si>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</si>
  <si>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</si>
  <si>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</si>
  <si>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</si>
  <si>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</si>
  <si>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</si>
  <si>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</si>
  <si>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</si>
  <si>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</si>
  <si>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</si>
  <si>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</si>
  <si>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</si>
  <si>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</si>
  <si>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</si>
  <si>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</si>
  <si>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</si>
  <si>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</si>
  <si>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</si>
  <si>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</si>
  <si>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</si>
  <si>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</si>
  <si>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</si>
  <si>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</si>
  <si>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</si>
  <si>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</si>
  <si>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</si>
  <si>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</si>
  <si>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</si>
  <si>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</si>
  <si>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</si>
  <si>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</si>
  <si>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</si>
  <si>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</si>
  <si>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</si>
  <si>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</si>
  <si>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</si>
  <si>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</si>
  <si>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</si>
  <si>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</si>
  <si>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</si>
  <si>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</si>
  <si>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</si>
  <si>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</si>
  <si>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</si>
  <si>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</si>
  <si>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</si>
  <si>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</si>
  <si>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</si>
  <si>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</si>
  <si>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</si>
  <si>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</si>
  <si>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</si>
  <si>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</si>
  <si>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</si>
  <si>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</si>
  <si>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</si>
  <si>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</si>
  <si>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</si>
  <si>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</si>
  <si>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</si>
  <si>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</si>
  <si>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</si>
  <si>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</si>
  <si>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</si>
  <si>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</si>
  <si>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</si>
  <si>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</si>
  <si>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</si>
  <si>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</si>
  <si>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</si>
  <si>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</si>
  <si>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</si>
  <si>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</si>
  <si>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</si>
  <si>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</si>
  <si>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</si>
  <si>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</si>
  <si>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</si>
  <si>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</si>
  <si>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</si>
  <si>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</si>
  <si>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</si>
  <si>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</si>
  <si>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</si>
  <si>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</si>
  <si>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</si>
  <si>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</si>
  <si>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</si>
  <si>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</si>
  <si>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</si>
  <si>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</si>
  <si>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</si>
  <si>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</si>
  <si>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</si>
  <si>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</si>
  <si>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</si>
  <si>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</si>
  <si>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</si>
  <si>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</si>
  <si>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</si>
  <si>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</si>
  <si>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</si>
  <si>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</si>
  <si>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</si>
  <si>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</si>
  <si>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</si>
  <si>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</si>
  <si>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</si>
  <si>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</si>
  <si>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</si>
  <si>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</si>
  <si>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</si>
  <si>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</si>
  <si>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</si>
  <si>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</si>
  <si>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</si>
  <si>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</si>
  <si>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</si>
  <si>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</si>
  <si>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</si>
  <si>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</si>
  <si>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</si>
  <si>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</si>
  <si>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</si>
  <si>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</si>
  <si>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</si>
  <si>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</si>
  <si>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</si>
  <si>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</si>
  <si>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</si>
  <si>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</si>
  <si>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</si>
  <si>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</si>
  <si>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</si>
  <si>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</si>
  <si>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</si>
  <si>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</si>
  <si>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</si>
  <si>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</si>
  <si>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</si>
  <si>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</si>
  <si>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</si>
  <si>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</si>
  <si>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</si>
  <si>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</si>
  <si>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</si>
  <si>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</si>
  <si>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</si>
  <si>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</si>
  <si>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</si>
  <si>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</si>
  <si>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</si>
  <si>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</si>
  <si>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</si>
  <si>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</si>
  <si>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</si>
  <si>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</si>
  <si>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</si>
  <si>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</si>
  <si>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</si>
  <si>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</si>
  <si>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</si>
  <si>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</si>
  <si>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</si>
  <si>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</si>
  <si>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</si>
  <si>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</si>
  <si>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</si>
  <si>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</si>
  <si>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</si>
  <si>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</si>
  <si>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</si>
  <si>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</si>
  <si>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</si>
  <si>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</si>
  <si>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</si>
  <si>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</si>
  <si>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</si>
  <si>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</si>
  <si>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</si>
  <si>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</si>
  <si>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</si>
  <si>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</si>
  <si>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</si>
  <si>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</si>
  <si>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</si>
  <si>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</si>
  <si>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</si>
  <si>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</si>
  <si>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</si>
  <si>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</si>
  <si>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</si>
  <si>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</si>
  <si>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</si>
  <si>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</si>
  <si>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</si>
  <si>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</si>
  <si>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</si>
  <si>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</si>
  <si>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</si>
  <si>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</si>
  <si>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</si>
  <si>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</si>
  <si>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</si>
  <si>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</si>
  <si>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</si>
  <si>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</si>
  <si>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</si>
  <si>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</si>
  <si>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</si>
  <si>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</si>
  <si>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</si>
  <si>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</si>
  <si>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</si>
  <si>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</si>
  <si>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</si>
  <si>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</si>
  <si>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</si>
  <si>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</si>
  <si>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</si>
  <si>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</si>
  <si>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</si>
  <si>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</si>
  <si>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</si>
  <si>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</si>
  <si>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</si>
  <si>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</si>
  <si>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</si>
  <si>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</si>
  <si>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</si>
  <si>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</si>
  <si>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</si>
  <si>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</si>
  <si>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</si>
  <si>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</si>
  <si>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</si>
  <si>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</si>
  <si>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</si>
  <si>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</si>
  <si>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</si>
  <si>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</si>
  <si>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</si>
  <si>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</si>
  <si>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</si>
  <si>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</si>
  <si>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</si>
  <si>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</si>
  <si>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</si>
  <si>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</si>
  <si>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</si>
  <si>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</si>
  <si>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</si>
  <si>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</si>
  <si>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</si>
  <si>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</si>
  <si>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</si>
  <si>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</si>
  <si>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</si>
  <si>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</si>
  <si>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</si>
  <si>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</si>
  <si>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</si>
  <si>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</si>
  <si>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</si>
  <si>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</si>
  <si>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</si>
  <si>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</si>
  <si>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</si>
  <si>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</si>
  <si>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</si>
  <si>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</si>
  <si>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</si>
  <si>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</si>
  <si>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</si>
  <si>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</si>
  <si>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</si>
  <si>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</si>
  <si>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</si>
  <si>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</si>
  <si>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</si>
  <si>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</si>
  <si>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</si>
  <si>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</si>
  <si>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</si>
  <si>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</si>
  <si>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</si>
  <si>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</si>
  <si>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</si>
  <si>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</si>
  <si>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</si>
  <si>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</si>
  <si>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</si>
  <si>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</si>
  <si>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</si>
  <si>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</si>
  <si>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</si>
  <si>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</si>
  <si>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</si>
  <si>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</si>
  <si>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</si>
  <si>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</si>
  <si>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</si>
  <si>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</si>
  <si>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</si>
  <si>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</si>
  <si>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</si>
  <si>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</si>
  <si>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</si>
  <si>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</si>
  <si>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</si>
  <si>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</si>
  <si>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</si>
  <si>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</si>
  <si>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</si>
  <si>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</si>
  <si>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</si>
  <si>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</si>
  <si>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</si>
  <si>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</si>
  <si>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</si>
  <si>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</si>
  <si>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</si>
  <si>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</si>
  <si>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</si>
  <si>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</si>
  <si>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</si>
  <si>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</si>
  <si>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</si>
  <si>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</si>
  <si>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</si>
  <si>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</si>
  <si>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</si>
  <si>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</si>
  <si>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</si>
  <si>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</si>
  <si>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</si>
  <si>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</si>
  <si>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</si>
  <si>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</si>
  <si>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</si>
  <si>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</si>
  <si>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</si>
  <si>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</si>
  <si>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</si>
  <si>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</si>
  <si>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</si>
  <si>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</si>
  <si>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</si>
  <si>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</si>
  <si>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</si>
  <si>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</si>
  <si>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</si>
  <si>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</si>
  <si>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</si>
  <si>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</si>
  <si>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</si>
  <si>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</si>
  <si>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</si>
  <si>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</si>
  <si>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</si>
  <si>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</si>
  <si>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</si>
  <si>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</si>
  <si>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</si>
  <si>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</si>
  <si>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</si>
  <si>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</si>
  <si>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</si>
  <si>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</si>
  <si>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</si>
  <si>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</si>
  <si>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</si>
  <si>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</si>
  <si>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</si>
  <si>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</si>
  <si>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</si>
  <si>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</si>
  <si>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</si>
  <si>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</si>
  <si>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</si>
  <si>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</si>
  <si>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</si>
  <si>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</si>
  <si>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</si>
  <si>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</si>
  <si>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</si>
  <si>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</si>
  <si>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</si>
  <si>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</si>
  <si>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</si>
  <si>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</si>
  <si>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</si>
  <si>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</si>
  <si>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</si>
  <si>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</si>
  <si>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</si>
  <si>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</si>
  <si>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</si>
  <si>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</si>
  <si>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</si>
  <si>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</si>
  <si>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</si>
  <si>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</si>
  <si>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</si>
  <si>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</si>
  <si>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</si>
  <si>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</si>
  <si>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</si>
  <si>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</si>
  <si>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</si>
  <si>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</si>
  <si>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</si>
  <si>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</si>
  <si>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</si>
  <si>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</si>
  <si>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</si>
  <si>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</si>
  <si>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</si>
  <si>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</si>
  <si>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</si>
  <si>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</si>
  <si>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</si>
  <si>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</si>
  <si>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</si>
  <si>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</si>
  <si>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</si>
  <si>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</si>
  <si>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</si>
  <si>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</si>
  <si>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</si>
  <si>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</si>
  <si>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</si>
  <si>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</si>
  <si>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</si>
  <si>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</si>
  <si>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</si>
  <si>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</si>
  <si>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</si>
  <si>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</si>
  <si>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</si>
  <si>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</si>
  <si>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</si>
  <si>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</si>
  <si>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</si>
  <si>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</si>
  <si>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</si>
  <si>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</si>
  <si>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</si>
  <si>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</si>
  <si>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</si>
  <si>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</si>
  <si>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</si>
  <si>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</si>
  <si>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</si>
  <si>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</si>
  <si>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</si>
  <si>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</si>
  <si>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</si>
  <si>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</si>
  <si>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</si>
  <si>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</si>
  <si>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</si>
  <si>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</si>
  <si>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</si>
  <si>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</si>
  <si>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</si>
  <si>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</si>
  <si>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</si>
  <si>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</si>
  <si>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</si>
  <si>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</si>
  <si>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</si>
  <si>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</si>
  <si>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</si>
  <si>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</si>
  <si>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</si>
  <si>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</si>
  <si>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</si>
  <si>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</si>
  <si>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</si>
  <si>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</si>
  <si>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</si>
  <si>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</si>
  <si>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</si>
  <si>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</si>
  <si>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</si>
  <si>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</si>
  <si>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</si>
  <si>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</si>
  <si>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</si>
  <si>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</si>
  <si>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</si>
  <si>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</si>
  <si>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</si>
  <si>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</si>
  <si>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</si>
  <si>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</si>
  <si>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</si>
  <si>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</si>
  <si>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</si>
  <si>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</si>
  <si>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</si>
  <si>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</si>
  <si>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</si>
  <si>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</si>
  <si>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</si>
  <si>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</si>
  <si>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</si>
  <si>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</si>
  <si>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</si>
  <si>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</si>
  <si>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</si>
  <si>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</si>
  <si>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</si>
  <si>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</si>
  <si>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</si>
  <si>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</si>
  <si>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</si>
  <si>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</si>
  <si>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</si>
  <si>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</si>
  <si>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</si>
  <si>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</si>
  <si>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</si>
  <si>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</si>
  <si>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</si>
  <si>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</si>
  <si>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</si>
  <si>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</si>
  <si>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</si>
  <si>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</si>
  <si>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</si>
  <si>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</si>
  <si>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</si>
  <si>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</si>
  <si>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</si>
  <si>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</si>
  <si>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</si>
  <si>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</si>
  <si>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</si>
  <si>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</si>
  <si>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</si>
  <si>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</si>
  <si>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</si>
  <si>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</si>
  <si>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</si>
  <si>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</si>
  <si>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</si>
  <si>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</si>
  <si>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</si>
  <si>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</si>
  <si>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</si>
  <si>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</si>
  <si>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</si>
  <si>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</si>
  <si>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</si>
  <si>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</si>
  <si>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</si>
  <si>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</si>
  <si>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</si>
  <si>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</si>
  <si>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</si>
  <si>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</si>
  <si>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</si>
  <si>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</si>
  <si>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</si>
  <si>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</si>
  <si>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</si>
  <si>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</si>
  <si>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</si>
  <si>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</si>
  <si>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</si>
  <si>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</si>
  <si>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</si>
  <si>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</si>
  <si>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</si>
  <si>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</si>
  <si>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</si>
  <si>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</si>
  <si>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</si>
  <si>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</si>
  <si>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</si>
  <si>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</si>
  <si>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</si>
  <si>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</si>
  <si>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</si>
  <si>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</si>
  <si>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</si>
  <si>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</si>
  <si>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</si>
  <si>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</si>
  <si>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</si>
  <si>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</si>
  <si>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</si>
  <si>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</si>
  <si>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</si>
  <si>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</si>
  <si>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</si>
  <si>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</si>
  <si>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</si>
  <si>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</si>
  <si>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</si>
  <si>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</si>
  <si>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</si>
  <si>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</si>
  <si>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</si>
  <si>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</si>
  <si>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</si>
  <si>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</si>
  <si>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</si>
  <si>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</si>
  <si>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</si>
  <si>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</si>
  <si>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</si>
  <si>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</si>
  <si>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</si>
  <si>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</si>
  <si>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</si>
  <si>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</si>
  <si>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</si>
  <si>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</si>
  <si>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</si>
  <si>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</si>
  <si>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</si>
  <si>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</si>
  <si>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</si>
  <si>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</si>
  <si>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</si>
  <si>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</si>
  <si>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</si>
  <si>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</si>
  <si>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</si>
  <si>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</si>
  <si>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</si>
  <si>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</si>
  <si>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</si>
  <si>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</si>
  <si>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</si>
  <si>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</si>
  <si>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</si>
  <si>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</si>
  <si>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</si>
  <si>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</si>
  <si>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</si>
  <si>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</si>
  <si>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</si>
  <si>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</si>
  <si>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</si>
  <si>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</si>
  <si>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</si>
  <si>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</si>
  <si>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</si>
  <si>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</si>
  <si>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</si>
  <si>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</si>
  <si>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</si>
  <si>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</si>
  <si>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</si>
  <si>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</si>
  <si>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</si>
  <si>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</si>
  <si>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</si>
  <si>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</si>
  <si>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</si>
  <si>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</si>
  <si>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</si>
  <si>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</si>
  <si>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</si>
  <si>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</si>
  <si>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</si>
  <si>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</si>
  <si>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</si>
  <si>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</si>
  <si>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</si>
  <si>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</si>
  <si>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</si>
  <si>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</si>
  <si>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</si>
  <si>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</si>
  <si>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</si>
  <si>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</si>
  <si>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</si>
  <si>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</si>
  <si>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</si>
  <si>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</si>
  <si>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</si>
  <si>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</si>
  <si>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</si>
  <si>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</si>
  <si>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</si>
  <si>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</si>
  <si>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</si>
  <si>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</si>
  <si>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</si>
  <si>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</si>
  <si>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</si>
  <si>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</si>
  <si>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</si>
  <si>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</si>
  <si>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</si>
  <si>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</si>
  <si>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</si>
  <si>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</si>
  <si>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</si>
  <si>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</si>
  <si>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</si>
  <si>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</si>
  <si>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</si>
  <si>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</si>
  <si>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</si>
  <si>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</si>
  <si>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</si>
  <si>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</si>
  <si>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</si>
  <si>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</si>
  <si>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</si>
  <si>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</si>
  <si>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</si>
  <si>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</si>
  <si>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</si>
  <si>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</si>
  <si>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</si>
  <si>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</si>
  <si>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</si>
  <si>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</si>
  <si>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</si>
  <si>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</si>
  <si>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</si>
  <si>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</si>
  <si>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</si>
  <si>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</si>
  <si>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</si>
  <si>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</si>
  <si>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</si>
  <si>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</si>
  <si>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</si>
  <si>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</si>
  <si>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</si>
  <si>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</si>
  <si>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</si>
  <si>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</si>
  <si>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</si>
  <si>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</si>
  <si>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</si>
  <si>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</si>
  <si>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</si>
  <si>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</si>
  <si>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</si>
  <si>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</si>
  <si>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</si>
  <si>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</si>
  <si>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</si>
  <si>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</si>
  <si>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</si>
  <si>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</si>
  <si>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</si>
  <si>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</si>
  <si>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</si>
  <si>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</si>
  <si>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</si>
  <si>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</si>
  <si>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</si>
  <si>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</si>
  <si>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</si>
  <si>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</si>
  <si>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</si>
  <si>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</si>
  <si>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</si>
  <si>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</si>
  <si>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</si>
  <si>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</si>
  <si>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</si>
  <si>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</si>
  <si>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</si>
  <si>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</si>
  <si>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</si>
  <si>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</si>
  <si>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</si>
  <si>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</si>
  <si>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</si>
  <si>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</si>
  <si>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</si>
  <si>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</si>
  <si>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</si>
  <si>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</si>
  <si>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</si>
  <si>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</si>
  <si>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</si>
  <si>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</si>
  <si>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</si>
  <si>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</si>
  <si>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</si>
  <si>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</si>
  <si>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</si>
  <si>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</si>
  <si>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</si>
  <si>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</si>
  <si>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</si>
  <si>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</si>
  <si>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</si>
  <si>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</si>
  <si>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</si>
  <si>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</si>
  <si>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</si>
  <si>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</si>
  <si>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</si>
  <si>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</si>
  <si>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</si>
  <si>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</si>
  <si>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</si>
  <si>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</si>
  <si>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</si>
  <si>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</si>
  <si>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</si>
  <si>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</si>
  <si>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</si>
  <si>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</si>
  <si>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</si>
  <si>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</si>
  <si>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</si>
  <si>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</si>
  <si>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</si>
  <si>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</si>
  <si>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</si>
  <si>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</si>
  <si>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</si>
  <si>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</si>
  <si>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</si>
  <si>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</si>
  <si>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</si>
  <si>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</si>
  <si>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</si>
  <si>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</si>
  <si>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</si>
  <si>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</si>
  <si>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</si>
  <si>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</si>
  <si>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</si>
  <si>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</si>
  <si>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</si>
  <si>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</si>
  <si>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</si>
  <si>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</si>
  <si>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</si>
  <si>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</si>
  <si>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</si>
  <si>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</si>
  <si>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</si>
  <si>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</si>
  <si>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</si>
  <si>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</si>
  <si>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</si>
  <si>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</si>
  <si>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</si>
  <si>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</si>
  <si>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</si>
  <si>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</si>
  <si>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</si>
  <si>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</si>
  <si>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</si>
  <si>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</si>
  <si>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</si>
  <si>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</si>
  <si>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</si>
  <si>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</si>
  <si>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</si>
  <si>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</si>
  <si>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</si>
  <si>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</si>
  <si>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</si>
  <si>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</si>
  <si>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</si>
  <si>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</si>
  <si>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</si>
  <si>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</si>
  <si>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</si>
  <si>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</si>
  <si>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</si>
  <si>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</si>
  <si>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</si>
  <si>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</si>
  <si>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</si>
  <si>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</si>
  <si>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</si>
  <si>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</si>
  <si>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</si>
  <si>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</si>
  <si>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</si>
  <si>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</si>
  <si>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</si>
  <si>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</si>
  <si>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</si>
  <si>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</si>
  <si>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</si>
  <si>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</si>
  <si>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</si>
  <si>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</si>
  <si>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</si>
  <si>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</si>
  <si>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</si>
  <si>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</si>
  <si>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</si>
  <si>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</si>
  <si>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</si>
  <si>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</si>
  <si>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</si>
  <si>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</si>
  <si>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</si>
  <si>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</si>
  <si>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</si>
  <si>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</si>
  <si>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</si>
  <si>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</si>
  <si>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</si>
  <si>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</si>
  <si>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</si>
  <si>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</si>
  <si>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</si>
  <si>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</si>
  <si>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</si>
  <si>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</si>
  <si>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</si>
  <si>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</si>
  <si>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</si>
  <si>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</si>
  <si>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</si>
  <si>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</si>
  <si>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</si>
  <si>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</si>
  <si>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</si>
  <si>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</si>
  <si>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</si>
  <si>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</si>
  <si>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</si>
  <si>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</si>
  <si>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</si>
  <si>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</si>
  <si>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</si>
  <si>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</si>
  <si>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</si>
  <si>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</si>
  <si>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</si>
  <si>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</si>
  <si>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</si>
  <si>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</si>
  <si>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</si>
  <si>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</si>
  <si>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</si>
  <si>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</si>
  <si>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</si>
  <si>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</si>
  <si>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</si>
  <si>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</si>
  <si>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</si>
  <si>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</si>
  <si>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</si>
  <si>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</si>
  <si>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</si>
  <si>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</si>
  <si>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</si>
  <si>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</si>
  <si>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</si>
  <si>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</si>
  <si>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</si>
  <si>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</si>
  <si>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</si>
  <si>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</si>
  <si>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</si>
  <si>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</si>
  <si>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</si>
  <si>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</si>
  <si>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</si>
  <si>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</si>
  <si>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</si>
  <si>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</si>
  <si>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</si>
  <si>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</si>
  <si>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</si>
  <si>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</si>
  <si>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</si>
  <si>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</si>
  <si>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</si>
  <si>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</si>
  <si>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</si>
  <si>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</si>
  <si>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</si>
  <si>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</si>
  <si>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</si>
  <si>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</si>
  <si>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</si>
  <si>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</si>
  <si>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</si>
  <si>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</si>
  <si>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</si>
  <si>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</si>
  <si>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</si>
  <si>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</si>
  <si>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</si>
  <si>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</si>
  <si>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</si>
  <si>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</si>
  <si>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</si>
  <si>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</si>
  <si>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</si>
  <si>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</si>
  <si>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</si>
  <si>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</si>
  <si>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</si>
  <si>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</si>
  <si>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</si>
  <si>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</si>
  <si>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</si>
  <si>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</si>
  <si>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</si>
  <si>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</si>
  <si>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</si>
  <si>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</si>
  <si>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</si>
  <si>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</si>
  <si>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</si>
  <si>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</si>
  <si>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</si>
  <si>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</si>
  <si>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</si>
  <si>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</si>
  <si>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</si>
  <si>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</si>
  <si>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</si>
  <si>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</si>
  <si>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</si>
  <si>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</si>
  <si>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</si>
  <si>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</si>
  <si>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</si>
  <si>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</si>
  <si>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</si>
  <si>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</si>
  <si>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</si>
  <si>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</si>
  <si>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</si>
  <si>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</si>
  <si>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</si>
  <si>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</si>
  <si>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</si>
  <si>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</si>
  <si>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</si>
  <si>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</si>
  <si>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</si>
  <si>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</si>
  <si>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</si>
  <si>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</si>
  <si>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</si>
  <si>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</si>
  <si>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</si>
  <si>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</si>
  <si>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</si>
  <si>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</si>
  <si>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</si>
  <si>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</si>
  <si>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</si>
  <si>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</si>
  <si>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</si>
  <si>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</si>
  <si>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</si>
  <si>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</si>
  <si>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</si>
  <si>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</si>
  <si>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</si>
  <si>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</si>
  <si>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</si>
  <si>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</si>
  <si>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</si>
  <si>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</si>
  <si>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</si>
  <si>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</si>
  <si>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</si>
  <si>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</si>
  <si>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</si>
  <si>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</si>
  <si>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</si>
  <si>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</si>
  <si>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</si>
  <si>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</si>
  <si>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</si>
  <si>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</si>
  <si>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</si>
  <si>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</si>
  <si>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</si>
  <si>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</si>
  <si>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</si>
  <si>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</si>
  <si>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</si>
  <si>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</si>
  <si>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</si>
  <si>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</si>
  <si>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</si>
  <si>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</si>
  <si>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</si>
  <si>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</si>
  <si>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</si>
  <si>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</si>
  <si>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</si>
  <si>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</si>
  <si>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</si>
  <si>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</si>
  <si>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</si>
  <si>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</si>
  <si>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</si>
  <si>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</si>
  <si>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</si>
  <si>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</si>
  <si>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</si>
  <si>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</si>
  <si>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</si>
  <si>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</si>
  <si>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</si>
  <si>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</si>
  <si>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</si>
  <si>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</si>
  <si>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</si>
  <si>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</si>
  <si>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</si>
  <si>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</si>
  <si>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</si>
  <si>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</si>
  <si>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</si>
  <si>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</si>
  <si>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</si>
  <si>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</si>
  <si>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</si>
  <si>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</si>
  <si>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</si>
  <si>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</si>
  <si>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</si>
  <si>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</si>
  <si>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</si>
  <si>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</si>
  <si>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</si>
  <si>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</si>
  <si>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</si>
  <si>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</si>
  <si>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</si>
  <si>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</si>
  <si>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</si>
  <si>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</si>
  <si>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</si>
  <si>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</si>
  <si>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</si>
  <si>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</si>
  <si>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</si>
  <si>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</si>
  <si>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</si>
  <si>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</si>
  <si>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</si>
  <si>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</si>
  <si>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</si>
  <si>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</si>
  <si>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</si>
  <si>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</si>
  <si>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</si>
  <si>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</si>
  <si>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</si>
  <si>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</si>
  <si>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</si>
  <si>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</si>
  <si>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</si>
  <si>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</si>
  <si>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</si>
  <si>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</si>
  <si>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</si>
  <si>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</si>
  <si>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</si>
  <si>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</si>
  <si>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</si>
  <si>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</si>
  <si>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</si>
  <si>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</si>
  <si>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</si>
  <si>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</si>
  <si>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</si>
  <si>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</si>
  <si>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</si>
  <si>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</si>
  <si>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</si>
  <si>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</si>
  <si>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</si>
  <si>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</si>
  <si>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</si>
  <si>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</si>
  <si>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</si>
  <si>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</si>
  <si>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</si>
  <si>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</si>
  <si>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</si>
  <si>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</si>
  <si>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</si>
  <si>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</si>
  <si>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</si>
  <si>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</si>
  <si>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</si>
  <si>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</si>
  <si>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</si>
  <si>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</si>
  <si>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</si>
  <si>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</si>
  <si>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</si>
  <si>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</si>
  <si>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</si>
  <si>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</si>
  <si>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</si>
  <si>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</si>
  <si>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</si>
  <si>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</si>
  <si>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</si>
  <si>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</si>
  <si>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</si>
  <si>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</si>
  <si>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</si>
  <si>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</si>
  <si>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</si>
  <si>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</si>
  <si>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</si>
  <si>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</si>
  <si>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</si>
  <si>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</si>
  <si>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</si>
  <si>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</si>
  <si>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</si>
  <si>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</si>
  <si>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</si>
  <si>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</si>
  <si>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</si>
  <si>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</si>
  <si>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</si>
  <si>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</si>
  <si>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</si>
  <si>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</si>
  <si>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</si>
  <si>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</si>
  <si>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</si>
  <si>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</si>
  <si>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</si>
  <si>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</si>
  <si>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</si>
  <si>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</si>
  <si>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</si>
  <si>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</si>
  <si>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</si>
  <si>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</si>
  <si>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</si>
  <si>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</si>
  <si>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</si>
  <si>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</si>
  <si>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</si>
  <si>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</si>
  <si>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</si>
  <si>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</si>
  <si>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</si>
  <si>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</si>
  <si>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</si>
  <si>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</si>
  <si>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</si>
  <si>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</si>
  <si>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</si>
  <si>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</si>
  <si>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</si>
  <si>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</si>
  <si>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</si>
  <si>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</si>
  <si>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</si>
  <si>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</si>
  <si>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</si>
  <si>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</si>
  <si>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</si>
  <si>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</si>
  <si>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</si>
  <si>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</si>
  <si>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</si>
  <si>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</si>
  <si>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</si>
  <si>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</si>
  <si>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</si>
  <si>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</si>
  <si>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</si>
  <si>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</si>
  <si>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</si>
  <si>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</si>
  <si>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</si>
  <si>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</si>
  <si>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</si>
  <si>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</si>
  <si>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</si>
  <si>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</si>
  <si>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</si>
  <si>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</si>
  <si>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</si>
  <si>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</si>
  <si>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</si>
  <si>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</si>
  <si>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</si>
  <si>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</si>
  <si>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</si>
  <si>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</si>
  <si>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</si>
  <si>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</si>
  <si>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</si>
  <si>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</si>
  <si>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</si>
  <si>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</si>
  <si>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</si>
  <si>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</si>
  <si>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</si>
  <si>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</si>
  <si>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</si>
  <si>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</si>
  <si>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</si>
  <si>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</si>
  <si>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</si>
  <si>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</si>
  <si>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</si>
  <si>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</si>
  <si>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</si>
  <si>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</si>
  <si>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</si>
  <si>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</si>
  <si>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</si>
  <si>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</si>
  <si>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</si>
  <si>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</si>
  <si>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</si>
  <si>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</si>
  <si>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</si>
  <si>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</si>
  <si>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</si>
  <si>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</si>
  <si>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</si>
  <si>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</si>
  <si>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</si>
  <si>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</si>
  <si>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</si>
  <si>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</si>
  <si>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</si>
  <si>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</si>
  <si>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</si>
  <si>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</si>
  <si>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</si>
  <si>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</si>
  <si>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</si>
  <si>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</si>
  <si>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</si>
  <si>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</si>
  <si>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</si>
  <si>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</si>
  <si>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</si>
  <si>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</si>
  <si>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</si>
  <si>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</si>
  <si>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</si>
  <si>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</si>
  <si>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</si>
  <si>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</si>
  <si>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</si>
  <si>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</si>
  <si>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</si>
  <si>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</si>
  <si>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</si>
  <si>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</si>
  <si>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</si>
  <si>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</si>
  <si>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</si>
  <si>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</si>
  <si>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</si>
  <si>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</si>
  <si>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</si>
  <si>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</si>
  <si>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</si>
  <si>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</si>
  <si>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</si>
  <si>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</si>
  <si>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</si>
  <si>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</si>
  <si>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</si>
  <si>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</si>
  <si>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</si>
  <si>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</si>
  <si>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</si>
  <si>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</si>
  <si>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</si>
  <si>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</si>
  <si>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</si>
  <si>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</si>
  <si>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</si>
  <si>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</si>
  <si>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</si>
  <si>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</si>
  <si>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</si>
  <si>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</si>
  <si>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</si>
  <si>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</si>
  <si>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</si>
  <si>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</si>
  <si>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</si>
  <si>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</si>
  <si>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</si>
  <si>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</si>
  <si>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</si>
  <si>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</si>
  <si>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</si>
  <si>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</si>
  <si>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</si>
  <si>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</si>
  <si>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</si>
  <si>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</si>
  <si>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</si>
  <si>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</si>
  <si>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</si>
  <si>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</si>
  <si>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</si>
  <si>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</si>
  <si>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</si>
  <si>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</si>
  <si>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</si>
  <si>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</si>
  <si>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</si>
  <si>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</si>
  <si>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</si>
  <si>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</si>
  <si>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</si>
  <si>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</si>
  <si>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</si>
  <si>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</si>
  <si>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</si>
  <si>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</si>
  <si>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</si>
  <si>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</si>
  <si>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</si>
  <si>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</si>
  <si>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</si>
  <si>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</si>
  <si>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</si>
  <si>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</si>
  <si>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</si>
  <si>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</si>
  <si>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</si>
  <si>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</si>
  <si>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</si>
  <si>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</si>
  <si>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</si>
  <si>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</si>
  <si>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</si>
  <si>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</si>
  <si>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</si>
  <si>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</si>
  <si>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</si>
  <si>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</si>
  <si>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</si>
  <si>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</si>
  <si>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</si>
  <si>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</si>
  <si>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</si>
  <si>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</si>
  <si>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</si>
  <si>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</si>
  <si>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</si>
  <si>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</si>
  <si>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</si>
  <si>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</si>
  <si>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</si>
  <si>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</si>
  <si>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</si>
  <si>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</si>
  <si>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</si>
  <si>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</si>
  <si>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</si>
  <si>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</si>
  <si>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</si>
  <si>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</si>
  <si>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</si>
  <si>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</si>
  <si>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</si>
  <si>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</si>
  <si>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</si>
  <si>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</si>
  <si>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</si>
  <si>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</si>
  <si>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</si>
  <si>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</si>
  <si>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</si>
  <si>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</si>
  <si>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</si>
  <si>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</si>
  <si>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</si>
  <si>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</si>
  <si>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</si>
  <si>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</si>
  <si>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</si>
  <si>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</si>
  <si>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</si>
  <si>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</si>
  <si>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</si>
  <si>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</si>
  <si>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</si>
  <si>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</si>
  <si>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</si>
  <si>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</si>
  <si>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</si>
  <si>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</si>
  <si>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</si>
  <si>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</si>
  <si>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</si>
  <si>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</si>
  <si>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</si>
  <si>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</si>
  <si>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</si>
  <si>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</si>
  <si>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</si>
  <si>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</si>
  <si>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</si>
  <si>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</si>
  <si>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</si>
  <si>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</si>
  <si>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</si>
  <si>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</si>
  <si>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</si>
  <si>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</si>
  <si>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</si>
  <si>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</si>
  <si>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</si>
  <si>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</si>
  <si>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</si>
  <si>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</si>
  <si>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</si>
  <si>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</si>
  <si>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</si>
  <si>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</si>
  <si>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</si>
  <si>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</si>
  <si>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</si>
  <si>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</si>
  <si>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</si>
  <si>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</si>
  <si>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</si>
  <si>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</si>
  <si>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</si>
  <si>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</si>
  <si>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</si>
  <si>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</si>
  <si>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</si>
  <si>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</si>
  <si>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</si>
  <si>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</si>
  <si>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</si>
  <si>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</si>
  <si>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</si>
  <si>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</si>
  <si>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</si>
  <si>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</si>
  <si>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</si>
  <si>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</si>
  <si>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</si>
  <si>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</si>
  <si>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</si>
  <si>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</si>
  <si>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</si>
  <si>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</si>
  <si>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</si>
  <si>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</si>
  <si>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</si>
  <si>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</si>
  <si>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</si>
  <si>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</si>
  <si>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</si>
  <si>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</si>
  <si>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</si>
  <si>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</si>
  <si>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</si>
  <si>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</si>
  <si>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</si>
  <si>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</si>
  <si>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</si>
  <si>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</si>
  <si>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</si>
  <si>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</si>
  <si>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</si>
  <si>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</si>
  <si>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</si>
  <si>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</si>
  <si>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</si>
  <si>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</si>
  <si>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</si>
  <si>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</si>
  <si>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</si>
  <si>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</si>
  <si>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</si>
  <si>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</si>
  <si>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</si>
  <si>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</si>
  <si>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</si>
  <si>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</si>
  <si>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</si>
  <si>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</si>
  <si>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</si>
  <si>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</si>
  <si>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</si>
  <si>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</si>
  <si>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</si>
  <si>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</si>
  <si>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</si>
  <si>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</si>
  <si>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</si>
  <si>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</si>
  <si>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</si>
  <si>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</si>
  <si>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</si>
  <si>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</si>
  <si>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</si>
  <si>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</si>
  <si>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</si>
  <si>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</si>
  <si>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</si>
  <si>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</si>
  <si>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</si>
  <si>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</si>
  <si>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</si>
  <si>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</si>
  <si>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</si>
  <si>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</si>
  <si>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</si>
  <si>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</si>
  <si>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</si>
  <si>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</si>
  <si>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</si>
  <si>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</si>
  <si>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</si>
  <si>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</si>
  <si>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</si>
  <si>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</si>
  <si>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</si>
  <si>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</si>
  <si>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</si>
  <si>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</si>
  <si>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</si>
  <si>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</si>
  <si>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</si>
  <si>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</si>
  <si>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</si>
  <si>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</si>
  <si>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</si>
  <si>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</si>
  <si>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</si>
  <si>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</si>
  <si>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</si>
  <si>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</si>
  <si>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</si>
  <si>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</si>
  <si>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</si>
  <si>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</si>
  <si>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</si>
  <si>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</si>
  <si>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</si>
  <si>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</si>
  <si>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</si>
  <si>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</si>
  <si>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</si>
  <si>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</si>
  <si>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</si>
  <si>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</si>
  <si>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</si>
  <si>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</si>
  <si>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</si>
  <si>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</si>
  <si>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</si>
  <si>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</si>
  <si>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</si>
  <si>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</si>
  <si>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</si>
  <si>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</si>
  <si>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</si>
  <si>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</si>
  <si>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</si>
  <si>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</si>
  <si>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</si>
  <si>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</si>
  <si>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</si>
  <si>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</si>
  <si>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</si>
  <si>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</si>
  <si>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</si>
  <si>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</si>
  <si>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</si>
  <si>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</si>
  <si>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</si>
  <si>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</si>
  <si>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</si>
  <si>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</si>
  <si>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</si>
  <si>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</si>
  <si>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</si>
  <si>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</si>
  <si>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</si>
  <si>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</si>
  <si>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</si>
  <si>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</si>
  <si>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</si>
  <si>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</si>
  <si>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</si>
  <si>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</si>
  <si>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</si>
  <si>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</si>
  <si>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</si>
  <si>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</si>
  <si>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</si>
  <si>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</si>
  <si>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</si>
  <si>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</si>
  <si>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</si>
  <si>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</si>
  <si>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</si>
  <si>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</si>
  <si>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</si>
  <si>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</si>
  <si>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</si>
  <si>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</si>
  <si>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</si>
  <si>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</si>
  <si>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</si>
  <si>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</si>
  <si>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</si>
  <si>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</si>
  <si>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</si>
  <si>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</si>
  <si>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</si>
  <si>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</si>
  <si>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</si>
  <si>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</si>
  <si>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</si>
  <si>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</si>
  <si>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</si>
  <si>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</si>
  <si>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</si>
  <si>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</si>
  <si>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</si>
  <si>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</si>
  <si>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</si>
  <si>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</si>
  <si>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</si>
  <si>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</si>
  <si>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</si>
  <si>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</si>
  <si>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</si>
  <si>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</si>
  <si>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</si>
  <si>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</si>
  <si>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</si>
  <si>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</si>
  <si>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</si>
  <si>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</si>
  <si>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</si>
  <si>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</si>
  <si>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</si>
  <si>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</si>
  <si>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</si>
  <si>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</si>
  <si>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</si>
  <si>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</si>
  <si>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</si>
  <si>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</si>
  <si>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</si>
  <si>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</si>
  <si>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</si>
  <si>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</si>
  <si>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</si>
  <si>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</si>
  <si>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</si>
  <si>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</si>
  <si>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</si>
  <si>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</si>
  <si>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</si>
  <si>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</si>
  <si>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</si>
  <si>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</si>
  <si>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</si>
  <si>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</si>
  <si>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</si>
  <si>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</si>
  <si>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</si>
  <si>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</si>
  <si>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</si>
  <si>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</si>
  <si>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</si>
  <si>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</si>
  <si>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</si>
  <si>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</si>
  <si>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</si>
  <si>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</si>
  <si>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</si>
  <si>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</si>
  <si>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</si>
  <si>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</si>
  <si>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</si>
  <si>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</si>
  <si>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</si>
  <si>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</si>
  <si>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</si>
  <si>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</si>
  <si>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</si>
  <si>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</si>
  <si>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</si>
  <si>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</si>
  <si>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</si>
  <si>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</si>
  <si>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</si>
  <si>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</si>
  <si>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</si>
  <si>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</si>
  <si>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</si>
  <si>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</si>
  <si>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</si>
  <si>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</si>
  <si>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</si>
  <si>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</si>
  <si>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</si>
  <si>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</si>
  <si>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</si>
  <si>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</si>
  <si>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</si>
  <si>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</si>
  <si>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</si>
  <si>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</si>
  <si>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</si>
  <si>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</si>
  <si>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</si>
  <si>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</si>
  <si>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</si>
  <si>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</si>
  <si>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</si>
  <si>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</si>
  <si>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</si>
  <si>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</si>
  <si>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</si>
  <si>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</si>
  <si>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</si>
  <si>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</si>
  <si>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</si>
  <si>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</si>
  <si>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</si>
  <si>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</si>
  <si>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</si>
  <si>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</si>
  <si>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</si>
  <si>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</si>
  <si>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</si>
  <si>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</si>
  <si>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</si>
  <si>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</si>
  <si>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</si>
  <si>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</si>
  <si>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</si>
  <si>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</si>
  <si>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</si>
  <si>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</si>
  <si>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</si>
  <si>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</si>
  <si>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</si>
  <si>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</si>
  <si>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</si>
  <si>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</si>
  <si>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</si>
  <si>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</si>
  <si>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</si>
  <si>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</si>
  <si>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</si>
  <si>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</si>
  <si>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</si>
  <si>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</si>
  <si>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</si>
  <si>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</si>
  <si>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</si>
  <si>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</si>
  <si>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</si>
  <si>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</si>
  <si>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</si>
  <si>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</si>
  <si>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</si>
  <si>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</si>
  <si>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</si>
  <si>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</si>
  <si>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</si>
  <si>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</si>
  <si>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</si>
  <si>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</si>
  <si>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</si>
  <si>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</si>
  <si>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</si>
  <si>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</si>
  <si>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</si>
  <si>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</si>
  <si>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</si>
  <si>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</si>
  <si>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</si>
  <si>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</si>
  <si>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</si>
  <si>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</si>
  <si>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</si>
  <si>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</si>
  <si>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</si>
  <si>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</si>
  <si>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</si>
  <si>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</si>
  <si>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</si>
  <si>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</si>
  <si>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</si>
  <si>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</si>
  <si>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</si>
  <si>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</si>
  <si>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</si>
  <si>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</si>
  <si>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</si>
  <si>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</si>
  <si>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</si>
  <si>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</si>
  <si>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</si>
  <si>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</si>
  <si>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</si>
  <si>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</si>
  <si>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</si>
  <si>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</si>
  <si>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</si>
  <si>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</si>
  <si>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</si>
  <si>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</si>
  <si>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</si>
  <si>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</si>
  <si>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</si>
  <si>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</si>
  <si>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</si>
  <si>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</si>
  <si>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</si>
  <si>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</si>
  <si>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</si>
  <si>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</si>
  <si>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</si>
  <si>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</si>
  <si>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</si>
  <si>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</si>
  <si>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</si>
  <si>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</si>
  <si>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</si>
  <si>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</si>
  <si>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</si>
  <si>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</si>
  <si>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</si>
  <si>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</si>
  <si>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</si>
  <si>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</si>
  <si>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</si>
  <si>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</si>
  <si>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</si>
  <si>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</si>
  <si>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</si>
  <si>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</si>
  <si>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</si>
  <si>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</si>
  <si>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</si>
  <si>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</si>
  <si>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</si>
  <si>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</si>
  <si>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</si>
  <si>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</si>
  <si>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</si>
  <si>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</si>
  <si>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</si>
  <si>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</si>
  <si>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</si>
  <si>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</si>
  <si>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</si>
  <si>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</si>
  <si>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</si>
  <si>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</si>
  <si>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</si>
  <si>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</si>
  <si>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</si>
  <si>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</si>
  <si>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</si>
  <si>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</si>
  <si>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</si>
  <si>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</si>
  <si>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</si>
  <si>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</si>
  <si>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</si>
  <si>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</si>
  <si>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</si>
  <si>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</si>
  <si>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</si>
  <si>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</si>
  <si>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</si>
  <si>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</si>
  <si>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</si>
  <si>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</si>
  <si>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</si>
  <si>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</si>
  <si>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</si>
  <si>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</si>
  <si>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</si>
  <si>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</si>
  <si>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</si>
  <si>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</si>
  <si>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</si>
  <si>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</si>
  <si>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</si>
  <si>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</si>
  <si>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</si>
  <si>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</si>
  <si>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</si>
  <si>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</si>
  <si>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</si>
  <si>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</si>
  <si>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</si>
  <si>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</si>
  <si>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</si>
  <si>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</si>
  <si>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</si>
  <si>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</si>
  <si>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</si>
  <si>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</si>
  <si>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</si>
  <si>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</si>
  <si>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</si>
  <si>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</si>
  <si>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</si>
  <si>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</si>
  <si>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</si>
  <si>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</si>
  <si>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</si>
  <si>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</si>
  <si>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</si>
  <si>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</si>
  <si>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</si>
  <si>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</si>
  <si>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</si>
  <si>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</si>
  <si>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</si>
  <si>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</si>
  <si>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</si>
  <si>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</si>
  <si>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</si>
  <si>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</si>
  <si>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</si>
  <si>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</si>
  <si>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</si>
  <si>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</si>
  <si>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</si>
  <si>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</si>
  <si>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</si>
  <si>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</si>
  <si>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</si>
  <si>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</si>
  <si>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</si>
  <si>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</si>
  <si>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</si>
  <si>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</si>
  <si>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</si>
  <si>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</si>
  <si>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</si>
  <si>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</si>
  <si>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</si>
  <si>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</si>
  <si>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</si>
  <si>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</si>
  <si>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</si>
  <si>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</si>
  <si>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</si>
  <si>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</si>
  <si>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</si>
  <si>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</si>
  <si>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</si>
  <si>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</si>
  <si>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</si>
  <si>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</si>
  <si>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</si>
  <si>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</si>
  <si>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</si>
  <si>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</si>
  <si>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</si>
  <si>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</si>
  <si>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</si>
  <si>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</si>
  <si>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</si>
  <si>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</si>
  <si>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</si>
  <si>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</si>
  <si>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</si>
  <si>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</si>
  <si>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</si>
  <si>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</si>
  <si>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</si>
  <si>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</si>
  <si>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</si>
  <si>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</si>
  <si>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</si>
  <si>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</si>
  <si>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</si>
  <si>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</si>
  <si>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</si>
  <si>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</si>
  <si>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</si>
  <si>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</si>
  <si>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</si>
  <si>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</si>
  <si>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</si>
  <si>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</si>
  <si>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</si>
  <si>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</si>
  <si>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</si>
  <si>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</si>
  <si>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</si>
  <si>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</si>
  <si>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</si>
  <si>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</si>
  <si>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</si>
  <si>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</si>
  <si>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</si>
  <si>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</si>
  <si>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</si>
  <si>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</si>
  <si>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</si>
  <si>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</si>
  <si>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</si>
  <si>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</si>
  <si>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</si>
  <si>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</si>
  <si>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</si>
  <si>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</si>
  <si>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</si>
  <si>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</si>
  <si>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</si>
  <si>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</si>
  <si>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</si>
  <si>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</si>
  <si>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</si>
  <si>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</si>
  <si>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</si>
  <si>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</si>
  <si>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</si>
  <si>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</si>
  <si>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</si>
  <si>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</si>
  <si>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</si>
  <si>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</si>
  <si>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</si>
  <si>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</si>
  <si>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</si>
  <si>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</si>
  <si>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</si>
  <si>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</si>
  <si>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</si>
  <si>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</si>
  <si>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</si>
  <si>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</si>
  <si>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</si>
  <si>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</si>
  <si>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</si>
  <si>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</si>
  <si>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</si>
  <si>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</si>
  <si>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</si>
  <si>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</si>
  <si>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</si>
  <si>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</si>
  <si>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</si>
  <si>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</si>
  <si>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</si>
  <si>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</si>
  <si>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</si>
  <si>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</si>
  <si>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</si>
  <si>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</si>
  <si>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</si>
  <si>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</si>
  <si>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</si>
  <si>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</si>
  <si>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</si>
  <si>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</si>
  <si>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</si>
  <si>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</si>
  <si>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</si>
  <si>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</si>
  <si>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</si>
  <si>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</si>
  <si>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</si>
  <si>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</si>
  <si>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</si>
  <si>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</si>
  <si>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</si>
  <si>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</si>
  <si>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</si>
  <si>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</si>
  <si>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</si>
  <si>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</si>
  <si>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</si>
  <si>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</si>
  <si>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</si>
  <si>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</si>
  <si>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</si>
  <si>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</si>
  <si>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</si>
  <si>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</si>
  <si>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</si>
  <si>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</si>
  <si>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</si>
  <si>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</si>
  <si>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</si>
  <si>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</si>
  <si>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</si>
  <si>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</si>
  <si>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</si>
  <si>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</si>
  <si>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</si>
  <si>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</si>
  <si>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</si>
  <si>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</si>
  <si>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</si>
  <si>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</si>
  <si>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</si>
  <si>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</si>
  <si>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</si>
  <si>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</si>
  <si>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</si>
  <si>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</si>
  <si>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</si>
  <si>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</si>
  <si>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</si>
  <si>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</si>
  <si>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</si>
  <si>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</si>
  <si>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</si>
  <si>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</si>
  <si>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</si>
  <si>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</si>
  <si>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</si>
  <si>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</si>
  <si>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</si>
  <si>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</si>
  <si>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</si>
  <si>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</si>
  <si>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</si>
  <si>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</si>
  <si>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</si>
  <si>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</si>
  <si>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</si>
  <si>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</si>
  <si>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</si>
  <si>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</si>
  <si>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</si>
  <si>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</si>
  <si>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</si>
  <si>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</si>
  <si>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</si>
  <si>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</si>
  <si>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</si>
  <si>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</si>
  <si>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</si>
  <si>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</si>
  <si>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</si>
  <si>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</si>
  <si>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</si>
  <si>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</si>
  <si>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</si>
  <si>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</si>
  <si>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</si>
  <si>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</si>
  <si>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</si>
  <si>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</si>
  <si>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</si>
  <si>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</si>
  <si>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</si>
  <si>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</si>
  <si>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</si>
  <si>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</si>
  <si>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</si>
  <si>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</si>
  <si>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</si>
  <si>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</si>
  <si>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</si>
  <si>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</si>
  <si>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</si>
  <si>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</si>
  <si>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</si>
  <si>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</si>
  <si>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</si>
  <si>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</si>
  <si>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</si>
  <si>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</si>
  <si>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</si>
  <si>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</si>
  <si>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</si>
  <si>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</si>
  <si>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</si>
  <si>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</si>
  <si>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</si>
  <si>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</si>
  <si>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</si>
  <si>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</si>
  <si>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</si>
  <si>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</si>
  <si>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</si>
  <si>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</si>
  <si>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</si>
  <si>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</si>
  <si>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</si>
  <si>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</si>
  <si>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</si>
  <si>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</si>
  <si>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</si>
  <si>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</si>
  <si>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</si>
  <si>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</si>
  <si>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</si>
  <si>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</si>
  <si>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</si>
  <si>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</si>
  <si>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</si>
  <si>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</si>
  <si>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</si>
  <si>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</si>
  <si>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</si>
  <si>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</si>
  <si>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</si>
  <si>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</si>
  <si>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</si>
  <si>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</si>
  <si>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</si>
  <si>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</si>
  <si>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</si>
  <si>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</si>
  <si>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</si>
  <si>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</si>
  <si>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</si>
  <si>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</si>
  <si>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</si>
  <si>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</si>
  <si>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</si>
  <si>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</si>
  <si>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</si>
  <si>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</si>
  <si>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</si>
  <si>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</si>
  <si>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</si>
  <si>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</si>
  <si>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</si>
  <si>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</si>
  <si>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</si>
  <si>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</si>
  <si>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</si>
  <si>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</si>
  <si>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</si>
  <si>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</si>
  <si>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</si>
  <si>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</si>
  <si>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</si>
  <si>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</si>
  <si>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</si>
  <si>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</si>
  <si>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</si>
  <si>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</si>
  <si>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</si>
  <si>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</si>
  <si>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</si>
  <si>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</si>
  <si>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</si>
  <si>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</si>
  <si>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</si>
  <si>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</si>
  <si>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</si>
  <si>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</si>
  <si>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</si>
  <si>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</si>
  <si>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</si>
  <si>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</si>
  <si>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</si>
  <si>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</si>
  <si>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</si>
  <si>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</si>
  <si>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</si>
  <si>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</si>
  <si>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</si>
  <si>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</si>
  <si>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</si>
  <si>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</si>
  <si>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</si>
  <si>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</si>
  <si>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</si>
  <si>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</si>
  <si>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</si>
  <si>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</si>
  <si>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</si>
  <si>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</si>
  <si>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</si>
  <si>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</si>
  <si>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</si>
  <si>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</si>
  <si>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</si>
  <si>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</si>
  <si>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</si>
  <si>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</si>
  <si>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</si>
  <si>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</si>
  <si>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</si>
  <si>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</si>
  <si>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</si>
  <si>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</si>
  <si>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</si>
  <si>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</si>
  <si>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</si>
  <si>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</si>
  <si>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</si>
  <si>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</si>
  <si>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</si>
  <si>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</si>
  <si>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</si>
  <si>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</si>
  <si>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</si>
  <si>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</si>
  <si>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</si>
  <si>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</si>
  <si>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</si>
  <si>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</si>
  <si>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</si>
  <si>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</si>
  <si>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</si>
  <si>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</si>
  <si>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</si>
  <si>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</si>
  <si>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</si>
  <si>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</si>
  <si>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</si>
  <si>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</si>
  <si>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</si>
  <si>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</si>
  <si>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</si>
  <si>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</si>
  <si>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</si>
  <si>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</si>
  <si>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</si>
  <si>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</si>
  <si>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</si>
  <si>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</si>
  <si>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</si>
  <si>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</si>
  <si>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</si>
  <si>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</si>
  <si>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</si>
  <si>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</si>
  <si>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</si>
  <si>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</si>
  <si>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</si>
  <si>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</si>
  <si>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</si>
  <si>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</si>
  <si>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</si>
  <si>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</si>
  <si>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</si>
  <si>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</si>
  <si>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</si>
  <si>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</si>
  <si>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</si>
  <si>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</si>
  <si>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</si>
  <si>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</si>
  <si>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</si>
  <si>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</si>
  <si>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</si>
  <si>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</si>
  <si>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</si>
  <si>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</si>
  <si>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</si>
  <si>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</si>
  <si>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</si>
  <si>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</si>
  <si>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</si>
  <si>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</si>
  <si>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</si>
  <si>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</si>
  <si>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</si>
  <si>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</si>
  <si>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</si>
  <si>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</si>
  <si>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</si>
  <si>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</si>
  <si>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</si>
  <si>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</si>
  <si>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</si>
  <si>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</si>
  <si>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</si>
  <si>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</si>
  <si>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</si>
  <si>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</si>
  <si>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</si>
  <si>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</si>
  <si>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</si>
  <si>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</si>
  <si>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</si>
  <si>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</si>
  <si>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</si>
  <si>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</si>
  <si>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</si>
  <si>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</si>
  <si>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</si>
  <si>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</si>
  <si>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</si>
  <si>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</si>
  <si>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</si>
  <si>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</si>
  <si>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</si>
  <si>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</si>
  <si>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</si>
  <si>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</si>
  <si>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</si>
  <si>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</si>
  <si>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</si>
  <si>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</si>
  <si>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</si>
  <si>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</si>
  <si>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</si>
  <si>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</si>
  <si>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</si>
  <si>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</si>
  <si>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</si>
  <si>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</si>
  <si>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</si>
  <si>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</si>
  <si>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</si>
  <si>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</si>
  <si>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</si>
  <si>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</si>
  <si>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</si>
  <si>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</si>
  <si>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</si>
  <si>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</si>
  <si>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</si>
  <si>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</si>
  <si>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</si>
  <si>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</si>
  <si>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</si>
  <si>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</si>
  <si>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</si>
  <si>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</si>
  <si>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</si>
  <si>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</si>
  <si>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</si>
  <si>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</si>
  <si>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</si>
  <si>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</si>
  <si>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</si>
  <si>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</si>
  <si>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</si>
  <si>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</si>
  <si>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</si>
  <si>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</si>
  <si>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</si>
  <si>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</si>
  <si>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</si>
  <si>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</si>
  <si>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</si>
  <si>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</si>
  <si>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</si>
  <si>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</si>
  <si>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</si>
  <si>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</si>
  <si>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</si>
  <si>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</si>
  <si>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</si>
  <si>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</si>
  <si>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</si>
  <si>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</si>
  <si>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</si>
  <si>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</si>
  <si>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</si>
  <si>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</si>
  <si>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</si>
  <si>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</si>
  <si>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</si>
  <si>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</si>
  <si>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</si>
  <si>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</si>
  <si>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</si>
  <si>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</si>
  <si>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</si>
  <si>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</si>
  <si>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</si>
  <si>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</si>
  <si>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</si>
  <si>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</si>
  <si>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</si>
  <si>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</si>
  <si>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</si>
  <si>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</si>
  <si>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</si>
  <si>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</si>
  <si>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</si>
  <si>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</si>
  <si>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</si>
  <si>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</si>
  <si>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</si>
  <si>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</si>
  <si>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</si>
  <si>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</si>
  <si>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</si>
  <si>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</si>
  <si>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</si>
  <si>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</si>
  <si>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</si>
  <si>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</si>
  <si>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</si>
  <si>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</si>
  <si>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</si>
  <si>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</si>
  <si>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</si>
  <si>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</si>
  <si>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</si>
  <si>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</si>
  <si>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</si>
  <si>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</si>
  <si>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</si>
  <si>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</si>
  <si>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</si>
  <si>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</si>
  <si>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</si>
  <si>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</si>
  <si>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</si>
  <si>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</si>
  <si>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</si>
  <si>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</si>
  <si>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</si>
  <si>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</si>
  <si>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</si>
  <si>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</si>
  <si>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</si>
  <si>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</si>
  <si>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</si>
  <si>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</si>
  <si>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</si>
  <si>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</si>
  <si>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</si>
  <si>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</si>
  <si>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</si>
  <si>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</si>
  <si>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</si>
  <si>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</si>
  <si>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</si>
  <si>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</si>
  <si>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</si>
  <si>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</si>
  <si>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</si>
  <si>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</si>
  <si>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</si>
  <si>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</si>
  <si>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</si>
  <si>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</si>
  <si>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</si>
  <si>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</si>
  <si>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</si>
  <si>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</si>
  <si>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</si>
  <si>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</si>
  <si>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</si>
  <si>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</si>
  <si>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</si>
  <si>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</si>
  <si>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</si>
  <si>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</si>
  <si>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</si>
  <si>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</si>
  <si>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</si>
  <si>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</si>
  <si>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</si>
  <si>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</si>
  <si>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</si>
  <si>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</si>
  <si>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</si>
  <si>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</si>
  <si>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</si>
  <si>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</si>
  <si>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</si>
  <si>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</si>
  <si>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</si>
  <si>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</si>
  <si>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</si>
  <si>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</si>
  <si>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</si>
  <si>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</si>
  <si>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</si>
  <si>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</si>
  <si>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</si>
  <si>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</si>
  <si>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</si>
  <si>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</si>
  <si>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</si>
  <si>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</si>
  <si>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</si>
  <si>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</si>
  <si>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</si>
  <si>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</si>
  <si>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</si>
  <si>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</si>
  <si>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</si>
  <si>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</si>
  <si>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</si>
  <si>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</si>
  <si>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</si>
  <si>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</si>
  <si>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</si>
  <si>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</si>
  <si>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</si>
  <si>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</si>
  <si>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</si>
  <si>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</si>
  <si>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</si>
  <si>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</si>
  <si>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</si>
  <si>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</si>
  <si>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</si>
  <si>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</si>
  <si>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</si>
  <si>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</si>
  <si>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</si>
  <si>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</si>
  <si>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</si>
  <si>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</si>
  <si>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</si>
  <si>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</si>
  <si>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</si>
  <si>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</si>
  <si>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</si>
  <si>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</si>
  <si>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</si>
  <si>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</si>
  <si>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</si>
  <si>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</si>
  <si>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</si>
  <si>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</si>
  <si>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</si>
  <si>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</si>
  <si>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</si>
  <si>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</si>
  <si>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</si>
  <si>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</si>
  <si>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</si>
  <si>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</si>
  <si>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</si>
  <si>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</si>
  <si>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</si>
  <si>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</si>
  <si>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</si>
  <si>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</si>
  <si>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</si>
  <si>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</si>
  <si>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</si>
  <si>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</si>
  <si>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</si>
  <si>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</si>
  <si>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</si>
  <si>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</si>
  <si>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</si>
  <si>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</si>
  <si>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</si>
  <si>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</si>
  <si>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</si>
  <si>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</si>
  <si>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</si>
  <si>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</si>
  <si>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</si>
  <si>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</si>
  <si>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</si>
  <si>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</si>
  <si>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</si>
  <si>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</si>
  <si>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</si>
  <si>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</si>
  <si>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</si>
  <si>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</si>
  <si>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</si>
  <si>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</si>
  <si>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</si>
  <si>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</si>
  <si>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</si>
  <si>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</si>
  <si>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</si>
  <si>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</si>
  <si>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</si>
  <si>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</si>
  <si>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</si>
  <si>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</si>
  <si>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</si>
  <si>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</si>
  <si>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</si>
  <si>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</si>
  <si>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</si>
  <si>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</si>
  <si>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</si>
  <si>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</si>
  <si>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</si>
  <si>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</si>
  <si>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</si>
  <si>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</si>
  <si>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</si>
  <si>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</si>
  <si>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</si>
  <si>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</si>
  <si>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</si>
  <si>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</si>
  <si>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</si>
  <si>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</si>
  <si>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</si>
  <si>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</si>
  <si>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</si>
  <si>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</si>
  <si>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</si>
  <si>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</si>
  <si>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</si>
  <si>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</si>
  <si>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</si>
  <si>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</si>
  <si>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</si>
  <si>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</si>
  <si>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</si>
  <si>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</si>
  <si>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</si>
  <si>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</si>
  <si>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</si>
  <si>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</si>
  <si>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</si>
  <si>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</si>
  <si>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</si>
  <si>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</si>
  <si>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</si>
  <si>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</si>
  <si>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</si>
  <si>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</si>
  <si>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</si>
  <si>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</si>
  <si>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</si>
  <si>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</si>
  <si>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</si>
  <si>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</si>
  <si>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</si>
  <si>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</si>
  <si>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</si>
  <si>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</si>
  <si>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</si>
  <si>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</si>
  <si>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</si>
  <si>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</si>
  <si>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</si>
  <si>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</si>
  <si>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</si>
  <si>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</si>
  <si>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</si>
  <si>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</si>
  <si>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</si>
  <si>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</si>
  <si>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</si>
  <si>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</si>
  <si>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</si>
  <si>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</si>
  <si>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</si>
  <si>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</si>
  <si>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</si>
  <si>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</si>
  <si>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</si>
  <si>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</si>
  <si>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</si>
  <si>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</si>
  <si>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</si>
  <si>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</si>
  <si>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</si>
  <si>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</si>
  <si>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</si>
  <si>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</si>
  <si>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</si>
  <si>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</si>
  <si>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</si>
  <si>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</si>
  <si>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</si>
  <si>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</si>
  <si>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</si>
  <si>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</si>
  <si>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</si>
  <si>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</si>
  <si>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</si>
  <si>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</si>
  <si>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</si>
  <si>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</si>
  <si>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</si>
  <si>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</si>
  <si>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</si>
  <si>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</si>
  <si>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</si>
  <si>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</si>
  <si>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</si>
  <si>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</si>
  <si>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</si>
  <si>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</si>
  <si>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</si>
  <si>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</si>
  <si>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</si>
  <si>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</si>
  <si>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</si>
  <si>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</si>
  <si>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</si>
  <si>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</si>
  <si>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</si>
  <si>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</si>
  <si>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</si>
  <si>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</si>
  <si>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</si>
  <si>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</si>
  <si>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</si>
  <si>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</si>
  <si>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</si>
  <si>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</si>
  <si>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</si>
  <si>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</si>
  <si>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</si>
  <si>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</si>
  <si>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</si>
  <si>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</si>
  <si>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</si>
  <si>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</si>
  <si>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</si>
  <si>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</si>
  <si>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</si>
  <si>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</si>
  <si>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</si>
  <si>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</si>
  <si>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</si>
  <si>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</si>
  <si>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</si>
  <si>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</si>
  <si>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</si>
  <si>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</si>
  <si>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</si>
  <si>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</si>
  <si>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</si>
  <si>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</si>
  <si>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</si>
  <si>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</si>
  <si>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</si>
  <si>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</si>
  <si>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</si>
  <si>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</si>
  <si>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</si>
  <si>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</si>
  <si>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</si>
  <si>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</si>
  <si>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</si>
  <si>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</si>
  <si>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</si>
  <si>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</si>
  <si>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</si>
  <si>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</si>
  <si>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</si>
  <si>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</si>
  <si>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</si>
  <si>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</si>
  <si>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</si>
  <si>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</si>
  <si>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</si>
  <si>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</si>
  <si>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</si>
  <si>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</si>
  <si>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</si>
  <si>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</si>
  <si>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</si>
  <si>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</si>
  <si>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</si>
  <si>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</si>
  <si>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</si>
  <si>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</si>
  <si>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</si>
  <si>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</si>
  <si>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</si>
  <si>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</si>
  <si>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</si>
  <si>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</si>
  <si>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</si>
  <si>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</si>
  <si>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</si>
  <si>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</si>
  <si>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</si>
  <si>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</si>
  <si>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</si>
  <si>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</si>
  <si>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</si>
  <si>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</si>
  <si>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</si>
  <si>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</si>
  <si>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</si>
  <si>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</si>
  <si>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</si>
  <si>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</si>
  <si>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</si>
  <si>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</si>
  <si>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</si>
  <si>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</si>
  <si>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</si>
  <si>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</si>
  <si>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</si>
  <si>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</si>
  <si>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</si>
  <si>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</si>
  <si>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</si>
  <si>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</si>
  <si>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</si>
  <si>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</si>
  <si>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</si>
  <si>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</si>
  <si>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</si>
  <si>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</si>
  <si>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</si>
  <si>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</si>
  <si>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</si>
  <si>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</si>
  <si>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</si>
  <si>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</si>
  <si>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</si>
  <si>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</si>
  <si>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</si>
  <si>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</si>
  <si>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</si>
  <si>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</si>
  <si>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</si>
  <si>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</si>
  <si>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</si>
  <si>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</si>
  <si>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</si>
  <si>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</si>
  <si>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</si>
  <si>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</si>
  <si>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</si>
  <si>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</si>
  <si>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</si>
  <si>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</si>
  <si>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</si>
  <si>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</si>
  <si>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</si>
  <si>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</si>
  <si>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</si>
  <si>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</si>
  <si>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</si>
  <si>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</si>
  <si>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</si>
  <si>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</si>
  <si>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</si>
  <si>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</si>
  <si>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</si>
  <si>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</si>
  <si>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</si>
  <si>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</si>
  <si>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</si>
  <si>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</si>
  <si>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</si>
  <si>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</si>
  <si>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</si>
  <si>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</si>
  <si>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</si>
  <si>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</si>
  <si>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</si>
  <si>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</si>
  <si>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</si>
  <si>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</si>
  <si>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</si>
  <si>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</si>
  <si>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</si>
  <si>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</si>
  <si>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</si>
  <si>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</si>
  <si>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</si>
  <si>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</si>
  <si>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</si>
  <si>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</si>
  <si>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</si>
  <si>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</si>
  <si>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</si>
  <si>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</si>
  <si>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</si>
  <si>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</si>
  <si>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</si>
  <si>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</si>
  <si>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</si>
  <si>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</si>
  <si>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</si>
  <si>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</si>
  <si>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</si>
  <si>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</si>
  <si>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</si>
  <si>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</si>
  <si>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</si>
  <si>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</si>
  <si>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</si>
  <si>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</si>
  <si>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</si>
  <si>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</si>
  <si>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</si>
  <si>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</si>
  <si>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</si>
  <si>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</si>
  <si>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</si>
  <si>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</si>
  <si>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</si>
  <si>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</si>
  <si>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</si>
  <si>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</si>
  <si>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</si>
  <si>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</si>
  <si>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</si>
  <si>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</si>
  <si>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</si>
  <si>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</si>
  <si>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</si>
  <si>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</si>
  <si>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</si>
  <si>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</si>
  <si>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</si>
  <si>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</si>
  <si>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</si>
  <si>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</si>
  <si>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</si>
  <si>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</si>
  <si>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</si>
  <si>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</si>
  <si>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</si>
  <si>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</si>
  <si>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</si>
  <si>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</si>
  <si>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</si>
  <si>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</si>
  <si>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</si>
  <si>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</si>
  <si>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</si>
  <si>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</si>
  <si>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</si>
  <si>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</si>
  <si>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</si>
  <si>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</si>
  <si>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</si>
  <si>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</si>
  <si>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</si>
  <si>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</si>
  <si>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</si>
  <si>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</si>
  <si>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</si>
  <si>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</si>
  <si>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</si>
  <si>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</si>
  <si>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</si>
  <si>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</si>
  <si>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</si>
  <si>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</si>
  <si>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</si>
  <si>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</si>
  <si>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</si>
  <si>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</si>
  <si>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</si>
  <si>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</si>
  <si>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</si>
  <si>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</si>
  <si>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</si>
  <si>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</si>
  <si>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</si>
  <si>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</si>
  <si>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</si>
  <si>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</si>
  <si>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</si>
  <si>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</si>
  <si>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</si>
  <si>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</si>
  <si>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</si>
  <si>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</si>
  <si>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</si>
  <si>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</si>
  <si>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</si>
  <si>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</si>
  <si>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</si>
  <si>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</si>
  <si>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</si>
  <si>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</si>
  <si>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</si>
  <si>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</si>
  <si>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</si>
  <si>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</si>
  <si>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</si>
  <si>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</si>
  <si>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</si>
  <si>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</si>
  <si>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</si>
  <si>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</si>
  <si>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</si>
  <si>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</si>
  <si>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</si>
  <si>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</si>
  <si>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</si>
  <si>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</si>
  <si>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</si>
  <si>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</si>
  <si>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</si>
  <si>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</si>
  <si>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</si>
  <si>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</si>
  <si>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</si>
  <si>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</si>
  <si>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</si>
  <si>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</si>
  <si>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</si>
  <si>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</si>
  <si>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</si>
  <si>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</si>
  <si>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</si>
  <si>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</si>
  <si>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</si>
  <si>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</si>
  <si>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</si>
  <si>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</si>
  <si>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</si>
  <si>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</si>
  <si>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</si>
  <si>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</si>
  <si>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</si>
  <si>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</si>
  <si>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</si>
  <si>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</si>
  <si>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</si>
  <si>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</si>
  <si>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</si>
  <si>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</si>
  <si>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</si>
  <si>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</si>
  <si>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</si>
  <si>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</si>
  <si>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</si>
  <si>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</si>
  <si>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</si>
  <si>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</si>
  <si>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</si>
  <si>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</si>
  <si>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</si>
  <si>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</si>
  <si>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</si>
  <si>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</si>
  <si>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</si>
  <si>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</si>
  <si>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</si>
  <si>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</si>
  <si>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</si>
  <si>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</si>
  <si>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</si>
  <si>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</si>
  <si>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</si>
  <si>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</si>
  <si>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</si>
  <si>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</si>
  <si>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</si>
  <si>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</si>
  <si>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</si>
  <si>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</si>
  <si>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</si>
  <si>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</si>
  <si>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</si>
  <si>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</si>
  <si>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</si>
  <si>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</si>
  <si>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</si>
  <si>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</si>
  <si>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</si>
  <si>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</si>
  <si>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</si>
  <si>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</si>
  <si>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</si>
  <si>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</si>
  <si>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</si>
  <si>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</si>
  <si>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</si>
  <si>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</si>
  <si>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</si>
  <si>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</si>
  <si>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</si>
  <si>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</si>
  <si>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</si>
  <si>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</si>
  <si>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</si>
  <si>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</si>
  <si>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</si>
  <si>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</si>
  <si>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</si>
  <si>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</si>
  <si>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</si>
  <si>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</si>
  <si>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</si>
  <si>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</si>
  <si>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</si>
  <si>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</si>
  <si>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</si>
  <si>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</si>
  <si>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</si>
  <si>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</si>
  <si>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</si>
  <si>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</si>
  <si>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</si>
  <si>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</si>
  <si>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</si>
  <si>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</si>
  <si>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</si>
  <si>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</si>
  <si>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</si>
  <si>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</si>
  <si>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</si>
  <si>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</si>
  <si>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</si>
  <si>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</si>
  <si>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</si>
  <si>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</si>
  <si>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</si>
  <si>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</si>
  <si>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</si>
  <si>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</si>
  <si>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</si>
  <si>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</si>
  <si>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</si>
  <si>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</si>
  <si>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</si>
  <si>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</si>
  <si>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</si>
  <si>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</si>
  <si>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</si>
  <si>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</si>
  <si>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</si>
  <si>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</si>
  <si>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</si>
  <si>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</si>
  <si>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</si>
  <si>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</si>
  <si>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</si>
  <si>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</si>
  <si>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</si>
  <si>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</si>
  <si>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</si>
  <si>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</si>
  <si>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</si>
  <si>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</si>
  <si>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</si>
  <si>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</si>
  <si>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</si>
  <si>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</si>
  <si>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</si>
  <si>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</si>
  <si>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</si>
  <si>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</si>
  <si>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</si>
  <si>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</si>
  <si>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</si>
  <si>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</si>
  <si>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</si>
  <si>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</si>
  <si>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</si>
  <si>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</si>
  <si>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</si>
  <si>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</si>
  <si>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</si>
  <si>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</si>
  <si>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</si>
  <si>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</si>
  <si>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</si>
  <si>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</si>
  <si>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</si>
  <si>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</si>
  <si>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</si>
  <si>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</si>
  <si>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</si>
  <si>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</si>
  <si>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</si>
  <si>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</si>
  <si>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</si>
  <si>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</si>
  <si>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</si>
  <si>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</si>
  <si>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</si>
  <si>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</si>
  <si>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</si>
  <si>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</si>
  <si>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</si>
  <si>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</si>
  <si>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</si>
  <si>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</si>
  <si>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</si>
  <si>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</si>
  <si>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</si>
  <si>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</si>
  <si>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</si>
  <si>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</si>
  <si>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</si>
  <si>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</si>
  <si>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</si>
  <si>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</si>
  <si>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</si>
  <si>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</si>
  <si>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</si>
  <si>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</si>
  <si>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</si>
  <si>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</si>
  <si>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</si>
  <si>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</si>
  <si>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</si>
  <si>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</si>
  <si>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</si>
  <si>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</si>
  <si>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</si>
  <si>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</si>
  <si>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</si>
  <si>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</si>
  <si>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</si>
  <si>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</si>
  <si>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</si>
  <si>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</si>
  <si>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</si>
  <si>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</si>
  <si>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</si>
  <si>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</si>
  <si>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</si>
  <si>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</si>
  <si>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</si>
  <si>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</si>
  <si>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</si>
  <si>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</si>
  <si>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</si>
  <si>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</si>
  <si>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</si>
  <si>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</si>
  <si>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</si>
  <si>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</si>
  <si>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</si>
  <si>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</si>
  <si>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</si>
  <si>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</si>
  <si>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</si>
  <si>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</si>
  <si>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</si>
  <si>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</si>
  <si>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</si>
  <si>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</si>
  <si>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</si>
  <si>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</si>
  <si>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</si>
  <si>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</si>
  <si>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</si>
  <si>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</si>
  <si>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</si>
  <si>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</si>
  <si>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</si>
  <si>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</si>
  <si>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</si>
  <si>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</si>
  <si>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</si>
  <si>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</si>
  <si>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</si>
  <si>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</si>
  <si>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</si>
  <si>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</si>
  <si>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</si>
  <si>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</si>
  <si>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</si>
  <si>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</si>
  <si>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</si>
  <si>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</si>
  <si>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</si>
  <si>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</si>
  <si>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</si>
  <si>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</si>
  <si>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</si>
  <si>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</si>
  <si>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</si>
  <si>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</si>
  <si>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</si>
  <si>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</si>
  <si>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</si>
  <si>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</si>
  <si>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</si>
  <si>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</si>
  <si>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</si>
  <si>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</si>
  <si>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</si>
  <si>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</si>
  <si>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</si>
  <si>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</si>
  <si>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</si>
  <si>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</si>
  <si>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</si>
  <si>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</si>
  <si>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</si>
  <si>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</si>
  <si>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</si>
  <si>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</si>
  <si>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</si>
  <si>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</si>
  <si>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</si>
  <si>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</si>
  <si>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</si>
  <si>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</si>
  <si>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</si>
  <si>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</si>
  <si>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</si>
  <si>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</si>
  <si>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</si>
  <si>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</si>
  <si>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</si>
  <si>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</si>
  <si>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</si>
  <si>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</si>
  <si>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</si>
  <si>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</si>
  <si>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</si>
  <si>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</si>
  <si>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</si>
  <si>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</si>
  <si>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</si>
  <si>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</si>
  <si>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</si>
  <si>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</si>
  <si>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</si>
  <si>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</si>
  <si>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</si>
  <si>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</si>
  <si>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</si>
  <si>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</si>
  <si>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</si>
  <si>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</si>
  <si>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</si>
  <si>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</si>
  <si>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</si>
  <si>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</si>
  <si>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</si>
  <si>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</si>
  <si>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</si>
  <si>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</si>
  <si>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</si>
  <si>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</si>
  <si>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</si>
  <si>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</si>
  <si>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</si>
  <si>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</si>
  <si>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</si>
  <si>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</si>
  <si>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</si>
  <si>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</si>
  <si>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</si>
  <si>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</si>
  <si>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</si>
  <si>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</si>
  <si>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</si>
  <si>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</si>
  <si>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</si>
  <si>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</si>
  <si>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</si>
  <si>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</si>
  <si>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</si>
  <si>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</si>
  <si>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</si>
  <si>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</si>
  <si>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</si>
  <si>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</si>
  <si>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</si>
  <si>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</si>
  <si>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</si>
  <si>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</si>
  <si>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</si>
  <si>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</si>
  <si>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</si>
  <si>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</si>
  <si>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</si>
  <si>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</si>
  <si>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</si>
  <si>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</si>
  <si>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</si>
  <si>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</si>
  <si>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</si>
  <si>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</si>
  <si>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</si>
  <si>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</si>
  <si>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</si>
  <si>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</si>
  <si>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</si>
  <si>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</si>
  <si>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</si>
  <si>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</si>
  <si>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</si>
  <si>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</si>
  <si>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</si>
  <si>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</si>
  <si>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</si>
  <si>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</si>
  <si>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</si>
  <si>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</si>
  <si>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</si>
  <si>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</si>
  <si>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</si>
  <si>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</si>
  <si>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</si>
  <si>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</si>
  <si>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</si>
  <si>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</si>
  <si>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</si>
  <si>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</si>
  <si>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</si>
  <si>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</si>
  <si>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</si>
  <si>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</si>
  <si>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</si>
  <si>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</si>
  <si>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</si>
  <si>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</si>
  <si>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</si>
  <si>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</si>
  <si>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</si>
  <si>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</si>
  <si>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</si>
  <si>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</si>
  <si>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</si>
  <si>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</si>
  <si>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</si>
  <si>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</si>
  <si>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</si>
  <si>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</si>
  <si>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</si>
  <si>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</si>
  <si>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</si>
  <si>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</si>
  <si>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</si>
  <si>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</si>
  <si>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</si>
  <si>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</si>
  <si>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</si>
  <si>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</si>
  <si>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</si>
  <si>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</si>
  <si>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</si>
  <si>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</si>
  <si>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</si>
  <si>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</si>
  <si>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</si>
  <si>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</si>
  <si>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</si>
  <si>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</si>
  <si>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</si>
  <si>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</si>
  <si>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</si>
  <si>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</si>
  <si>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</si>
  <si>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</si>
  <si>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</si>
  <si>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</si>
  <si>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</si>
  <si>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</si>
  <si>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</si>
  <si>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</si>
  <si>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</si>
  <si>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</si>
  <si>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</si>
  <si>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</si>
  <si>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</si>
  <si>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</si>
  <si>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</si>
  <si>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</si>
  <si>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</si>
  <si>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</si>
  <si>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</si>
  <si>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</si>
  <si>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</si>
  <si>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</si>
  <si>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</si>
  <si>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</si>
  <si>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</si>
  <si>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</si>
  <si>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</si>
  <si>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</si>
  <si>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</si>
  <si>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</si>
  <si>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</si>
  <si>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</si>
  <si>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</si>
  <si>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</si>
  <si>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</si>
  <si>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</si>
  <si>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</si>
  <si>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</si>
  <si>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</si>
  <si>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</si>
  <si>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</si>
  <si>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</si>
  <si>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</si>
  <si>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</si>
  <si>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</si>
  <si>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</si>
  <si>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</si>
  <si>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</si>
  <si>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</si>
  <si>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</si>
  <si>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</si>
  <si>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</si>
  <si>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</si>
  <si>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</si>
  <si>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</si>
  <si>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</si>
  <si>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</si>
  <si>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</si>
  <si>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</si>
  <si>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</si>
  <si>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</si>
  <si>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</si>
  <si>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</si>
  <si>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</si>
  <si>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</si>
  <si>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</si>
  <si>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</si>
  <si>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</si>
  <si>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</si>
  <si>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</si>
  <si>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</si>
  <si>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</si>
  <si>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</si>
  <si>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</si>
  <si>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</si>
  <si>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</si>
  <si>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</si>
  <si>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</si>
  <si>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</si>
  <si>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</si>
  <si>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</si>
  <si>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</si>
  <si>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</si>
  <si>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</si>
  <si>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</si>
  <si>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</si>
  <si>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</si>
  <si>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</si>
  <si>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</si>
  <si>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</si>
  <si>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</si>
  <si>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</si>
  <si>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</si>
  <si>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</si>
  <si>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</si>
  <si>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</si>
  <si>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</si>
  <si>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</si>
  <si>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</si>
  <si>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</si>
  <si>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</si>
  <si>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</si>
  <si>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</si>
  <si>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</si>
  <si>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</si>
  <si>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</si>
  <si>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</si>
  <si>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</si>
  <si>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</si>
  <si>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</si>
  <si>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</si>
  <si>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</si>
  <si>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</si>
  <si>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</si>
  <si>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</si>
  <si>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</si>
  <si>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</si>
  <si>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</si>
  <si>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</si>
  <si>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</si>
  <si>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</si>
  <si>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</si>
  <si>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</si>
  <si>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</si>
  <si>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</si>
  <si>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</si>
  <si>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</si>
  <si>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</si>
  <si>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</si>
  <si>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</si>
  <si>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</si>
  <si>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</si>
  <si>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</si>
  <si>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</si>
  <si>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</si>
  <si>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</si>
  <si>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</si>
  <si>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</si>
  <si>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</si>
  <si>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</si>
  <si>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</si>
  <si>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</si>
  <si>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</si>
  <si>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</si>
  <si>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</si>
  <si>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</si>
  <si>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</si>
  <si>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</si>
  <si>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</si>
  <si>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</si>
  <si>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</si>
  <si>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</si>
  <si>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</si>
  <si>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</si>
  <si>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</si>
  <si>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</si>
  <si>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</si>
  <si>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</si>
  <si>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</si>
  <si>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</si>
  <si>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</si>
  <si>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</si>
  <si>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</si>
  <si>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</si>
  <si>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</si>
  <si>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</si>
  <si>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</si>
  <si>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</si>
  <si>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</si>
  <si>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</si>
  <si>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</si>
  <si>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</si>
  <si>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</si>
  <si>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</si>
  <si>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</si>
  <si>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</si>
  <si>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</si>
  <si>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</si>
  <si>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</si>
  <si>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</si>
  <si>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</si>
  <si>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</si>
  <si>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</si>
  <si>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</si>
  <si>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</si>
  <si>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</si>
  <si>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</si>
  <si>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</si>
  <si>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</si>
  <si>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</si>
  <si>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</si>
  <si>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</si>
  <si>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</si>
  <si>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</si>
  <si>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</si>
  <si>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</si>
  <si>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</si>
  <si>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</si>
  <si>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</si>
  <si>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</si>
  <si>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</si>
  <si>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</si>
  <si>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</si>
  <si>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</si>
  <si>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</si>
  <si>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</si>
  <si>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</si>
  <si>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</si>
  <si>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</si>
  <si>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</si>
  <si>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</si>
  <si>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</si>
  <si>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</si>
  <si>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</si>
  <si>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</si>
  <si>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</si>
  <si>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</si>
  <si>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</si>
  <si>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</si>
  <si>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</si>
  <si>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</si>
  <si>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</si>
  <si>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</si>
  <si>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</si>
  <si>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</si>
  <si>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</si>
  <si>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</si>
  <si>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</si>
  <si>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</si>
  <si>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</si>
  <si>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</si>
  <si>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</si>
  <si>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</si>
  <si>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</si>
  <si>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</si>
  <si>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</si>
  <si>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</si>
  <si>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</si>
  <si>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</si>
  <si>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</si>
  <si>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</si>
  <si>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</si>
  <si>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</si>
  <si>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</si>
  <si>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</si>
  <si>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</si>
  <si>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</si>
  <si>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</si>
  <si>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</si>
  <si>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</si>
  <si>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</si>
  <si>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</si>
  <si>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</si>
  <si>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</si>
  <si>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</si>
  <si>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</si>
  <si>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</si>
  <si>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</si>
  <si>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</si>
  <si>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</si>
  <si>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</si>
  <si>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</si>
  <si>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</si>
  <si>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</si>
  <si>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</si>
  <si>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</si>
  <si>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</si>
  <si>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</si>
  <si>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</si>
  <si>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</si>
  <si>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</si>
  <si>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</si>
  <si>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</si>
  <si>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</si>
  <si>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</si>
  <si>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</si>
  <si>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</si>
  <si>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</si>
  <si>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</si>
  <si>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</si>
  <si>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</si>
  <si>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</si>
  <si>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</si>
  <si>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</si>
  <si>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</si>
  <si>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</si>
  <si>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</si>
  <si>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</si>
  <si>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</si>
  <si>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</si>
  <si>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</si>
  <si>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</si>
  <si>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</si>
  <si>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</si>
  <si>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</si>
  <si>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</si>
  <si>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</si>
  <si>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</si>
  <si>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</si>
  <si>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</si>
  <si>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</si>
  <si>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</si>
  <si>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</si>
  <si>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</si>
  <si>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</si>
  <si>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</si>
  <si>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</si>
  <si>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</si>
  <si>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</si>
  <si>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</si>
  <si>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</si>
  <si>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</si>
  <si>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</si>
  <si>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</si>
  <si>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</si>
  <si>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</si>
  <si>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</si>
  <si>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</si>
  <si>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</si>
  <si>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</si>
  <si>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</si>
  <si>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</si>
  <si>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</si>
  <si>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</si>
  <si>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</si>
  <si>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</si>
  <si>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</si>
  <si>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</si>
  <si>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</si>
  <si>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</si>
  <si>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</si>
  <si>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</si>
  <si>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</si>
  <si>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</si>
  <si>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</si>
  <si>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</si>
  <si>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</si>
  <si>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</si>
  <si>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</si>
  <si>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</si>
  <si>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</si>
  <si>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</si>
  <si>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</si>
  <si>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</si>
  <si>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</si>
  <si>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</si>
  <si>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</si>
  <si>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</si>
  <si>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</si>
  <si>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</si>
  <si>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</si>
  <si>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</si>
  <si>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</si>
  <si>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</si>
  <si>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</si>
  <si>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</si>
  <si>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</si>
  <si>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</si>
  <si>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</si>
  <si>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</si>
  <si>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</si>
  <si>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</si>
  <si>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</si>
  <si>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</si>
  <si>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</si>
  <si>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</si>
  <si>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</si>
  <si>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</si>
  <si>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</si>
  <si>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</si>
  <si>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</si>
  <si>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</si>
  <si>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</si>
  <si>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</si>
  <si>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</si>
  <si>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</si>
  <si>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</si>
  <si>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</si>
  <si>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</si>
  <si>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</si>
  <si>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</si>
  <si>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</si>
  <si>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</si>
  <si>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</si>
  <si>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</si>
  <si>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</si>
  <si>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</si>
  <si>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</si>
  <si>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</si>
  <si>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</si>
  <si>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</si>
  <si>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</si>
  <si>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</si>
  <si>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</si>
  <si>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</si>
  <si>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</si>
  <si>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</si>
  <si>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</si>
  <si>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</si>
  <si>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</si>
  <si>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</si>
  <si>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</si>
  <si>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</si>
  <si>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</si>
  <si>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</si>
  <si>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</si>
  <si>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</si>
  <si>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</si>
  <si>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</si>
  <si>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</si>
  <si>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</si>
  <si>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</si>
  <si>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</si>
  <si>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</si>
  <si>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</si>
  <si>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</si>
  <si>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</si>
  <si>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</si>
  <si>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</si>
  <si>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</si>
  <si>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</si>
  <si>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</si>
  <si>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</si>
  <si>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</si>
  <si>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</si>
  <si>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</si>
  <si>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</si>
  <si>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</si>
  <si>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</si>
  <si>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</si>
  <si>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</si>
  <si>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</si>
  <si>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</si>
  <si>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</si>
  <si>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</si>
  <si>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</si>
  <si>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</si>
  <si>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</si>
  <si>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</si>
  <si>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</si>
  <si>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</si>
  <si>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</si>
  <si>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</si>
  <si>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</si>
  <si>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</si>
  <si>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</si>
  <si>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</si>
  <si>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</si>
  <si>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</si>
  <si>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</si>
  <si>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</si>
  <si>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</si>
  <si>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</si>
  <si>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</si>
  <si>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</si>
  <si>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</si>
  <si>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</si>
  <si>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</si>
  <si>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</si>
  <si>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</si>
  <si>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</si>
  <si>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</si>
  <si>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</si>
  <si>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</si>
  <si>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</si>
  <si>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</si>
  <si>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</si>
  <si>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</si>
  <si>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</si>
  <si>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</si>
  <si>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</si>
  <si>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</si>
  <si>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</si>
  <si>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</si>
  <si>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</si>
  <si>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</si>
  <si>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</si>
  <si>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</si>
  <si>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</si>
  <si>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</si>
  <si>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</si>
  <si>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</si>
  <si>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</si>
  <si>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</si>
  <si>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</si>
  <si>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</si>
  <si>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</si>
  <si>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</si>
  <si>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</si>
  <si>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</si>
  <si>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</si>
  <si>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</si>
  <si>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</si>
  <si>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</si>
  <si>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</si>
  <si>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</si>
  <si>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</si>
  <si>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</si>
  <si>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</si>
  <si>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</si>
  <si>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</si>
  <si>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</si>
  <si>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</si>
  <si>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</si>
  <si>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</si>
  <si>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</si>
  <si>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</si>
  <si>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</si>
  <si>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</si>
  <si>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</si>
  <si>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</si>
  <si>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</si>
  <si>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</si>
  <si>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</si>
  <si>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</si>
  <si>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</si>
  <si>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</si>
  <si>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</si>
  <si>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</si>
  <si>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</si>
  <si>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</si>
  <si>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</si>
  <si>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</si>
  <si>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</si>
  <si>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</si>
  <si>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</si>
  <si>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</si>
  <si>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</si>
  <si>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</si>
  <si>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</si>
  <si>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</si>
  <si>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</si>
  <si>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</si>
  <si>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</si>
  <si>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</si>
  <si>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</si>
  <si>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</si>
  <si>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</si>
  <si>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</si>
  <si>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</si>
  <si>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</si>
  <si>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</si>
  <si>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</si>
  <si>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</si>
  <si>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</si>
  <si>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</si>
  <si>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</si>
  <si>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</si>
  <si>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</si>
  <si>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</si>
  <si>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</si>
  <si>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</si>
  <si>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</si>
  <si>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</si>
  <si>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</si>
  <si>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</si>
  <si>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</si>
  <si>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</si>
  <si>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</si>
  <si>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</si>
  <si>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</si>
  <si>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</si>
  <si>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</si>
  <si>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</si>
  <si>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</si>
  <si>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</si>
  <si>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</si>
  <si>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</si>
  <si>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</si>
  <si>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</si>
  <si>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</si>
  <si>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</si>
  <si>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</si>
  <si>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</si>
  <si>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</si>
  <si>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</si>
  <si>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</si>
  <si>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</si>
  <si>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</si>
  <si>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</si>
  <si>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</si>
  <si>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</si>
  <si>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</si>
  <si>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</si>
  <si>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</si>
  <si>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</si>
  <si>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</si>
  <si>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</si>
  <si>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</si>
  <si>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</si>
  <si>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</si>
  <si>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</si>
  <si>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</si>
  <si>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</si>
  <si>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</si>
  <si>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</si>
  <si>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</si>
  <si>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</si>
  <si>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</si>
  <si>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</si>
  <si>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</si>
  <si>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</si>
  <si>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</si>
  <si>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</si>
  <si>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</si>
  <si>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</si>
  <si>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</si>
  <si>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</si>
  <si>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</si>
  <si>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</si>
  <si>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</si>
  <si>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</si>
  <si>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</si>
  <si>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</si>
  <si>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</si>
  <si>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</si>
  <si>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</si>
  <si>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</si>
  <si>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</si>
  <si>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</si>
  <si>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</si>
  <si>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</si>
  <si>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</si>
  <si>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</si>
  <si>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</si>
  <si>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</si>
  <si>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</si>
  <si>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</si>
  <si>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</si>
  <si>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</si>
  <si>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</si>
  <si>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</si>
  <si>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</si>
  <si>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</si>
  <si>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</si>
  <si>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</si>
  <si>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</si>
  <si>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</si>
  <si>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</si>
  <si>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</si>
  <si>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</si>
  <si>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</si>
  <si>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</si>
  <si>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</si>
  <si>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</si>
  <si>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</si>
  <si>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</si>
  <si>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</si>
  <si>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</si>
  <si>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</si>
  <si>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</si>
  <si>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</si>
  <si>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</si>
  <si>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</si>
  <si>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</si>
  <si>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</si>
  <si>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</si>
  <si>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</si>
  <si>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</si>
  <si>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</si>
  <si>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</si>
  <si>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</si>
  <si>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</si>
  <si>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</si>
  <si>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</si>
  <si>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</si>
  <si>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</si>
  <si>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</si>
  <si>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</si>
  <si>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</si>
  <si>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</si>
  <si>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</si>
  <si>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</si>
  <si>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</si>
  <si>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</si>
  <si>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</si>
  <si>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</si>
  <si>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</si>
  <si>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</si>
  <si>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</si>
  <si>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</si>
  <si>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</si>
  <si>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</si>
  <si>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</si>
  <si>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</si>
  <si>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</si>
  <si>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</si>
  <si>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</si>
  <si>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</si>
  <si>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</si>
  <si>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</si>
  <si>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</si>
  <si>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</si>
  <si>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</si>
  <si>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</si>
  <si>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</si>
  <si>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</si>
  <si>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</si>
  <si>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</si>
  <si>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</si>
  <si>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</si>
  <si>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</si>
  <si>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</si>
  <si>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</si>
  <si>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</si>
  <si>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</si>
  <si>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</si>
  <si>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</si>
  <si>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</si>
  <si>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</si>
  <si>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</si>
  <si>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</si>
  <si>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</si>
  <si>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</si>
  <si>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</si>
  <si>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</si>
  <si>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</si>
  <si>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</si>
  <si>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</si>
  <si>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</si>
  <si>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</si>
  <si>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</si>
  <si>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</si>
  <si>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</si>
  <si>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</si>
  <si>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</si>
  <si>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</si>
  <si>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</si>
  <si>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</si>
  <si>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</si>
  <si>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</si>
  <si>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</si>
  <si>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</si>
  <si>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</si>
  <si>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</si>
  <si>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</si>
  <si>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</si>
  <si>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</si>
  <si>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</si>
  <si>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</si>
  <si>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</si>
  <si>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</si>
  <si>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</si>
  <si>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</si>
  <si>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</si>
  <si>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</si>
  <si>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</si>
  <si>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</si>
  <si>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</si>
  <si>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</si>
  <si>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</si>
  <si>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</si>
  <si>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</si>
  <si>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</si>
  <si>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</si>
  <si>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</si>
  <si>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</si>
  <si>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</si>
  <si>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</si>
  <si>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</si>
  <si>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</si>
  <si>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</si>
  <si>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</si>
  <si>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</si>
  <si>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</si>
  <si>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</si>
  <si>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</si>
  <si>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</si>
  <si>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</si>
  <si>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</si>
  <si>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</si>
  <si>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</si>
  <si>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</si>
  <si>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</si>
  <si>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</si>
  <si>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</si>
  <si>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</si>
  <si>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</si>
  <si>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</si>
  <si>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</si>
  <si>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</si>
  <si>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</si>
  <si>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</si>
  <si>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</si>
  <si>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</si>
  <si>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</si>
  <si>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</si>
  <si>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</si>
  <si>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</si>
  <si>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</si>
  <si>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</si>
  <si>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</si>
  <si>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</si>
  <si>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</si>
  <si>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</si>
  <si>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</si>
  <si>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</si>
  <si>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</si>
  <si>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</si>
  <si>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</si>
  <si>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</si>
  <si>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</si>
  <si>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</si>
  <si>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</si>
  <si>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</si>
  <si>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</si>
  <si>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</si>
  <si>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</si>
  <si>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</si>
  <si>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</si>
  <si>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</si>
  <si>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</si>
  <si>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</si>
  <si>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</si>
  <si>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</si>
  <si>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</si>
  <si>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</si>
  <si>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</si>
  <si>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</si>
  <si>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</si>
  <si>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</si>
  <si>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</si>
  <si>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</si>
  <si>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</si>
  <si>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</si>
  <si>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</si>
  <si>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</si>
  <si>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</si>
  <si>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</si>
  <si>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</si>
  <si>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</si>
  <si>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</si>
  <si>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</si>
  <si>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</si>
  <si>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</si>
  <si>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</si>
  <si>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</si>
  <si>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</si>
  <si>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</si>
  <si>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</si>
  <si>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</si>
  <si>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</si>
  <si>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</si>
  <si>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</si>
  <si>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</si>
  <si>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</si>
  <si>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</si>
  <si>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</si>
  <si>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</si>
  <si>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</si>
  <si>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</si>
  <si>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</si>
  <si>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</si>
  <si>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</si>
  <si>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</si>
  <si>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</si>
  <si>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</si>
  <si>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</si>
  <si>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</si>
  <si>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</si>
  <si>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</si>
  <si>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</si>
  <si>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</si>
  <si>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</si>
  <si>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</si>
  <si>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</si>
  <si>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</si>
  <si>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</si>
  <si>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</si>
  <si>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</si>
  <si>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</si>
  <si>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</si>
  <si>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</si>
  <si>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</si>
  <si>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</si>
  <si>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</si>
  <si>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</si>
  <si>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</si>
  <si>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</si>
  <si>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</si>
  <si>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</si>
  <si>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</si>
  <si>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</si>
  <si>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</si>
  <si>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</si>
  <si>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</si>
  <si>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</si>
  <si>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</si>
  <si>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</si>
  <si>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</si>
  <si>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</si>
  <si>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</si>
  <si>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</si>
  <si>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</si>
  <si>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</si>
  <si>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</si>
  <si>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</si>
  <si>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</si>
  <si>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</si>
  <si>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</si>
  <si>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</si>
  <si>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</si>
  <si>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</si>
  <si>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</si>
  <si>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</si>
  <si>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</si>
  <si>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</si>
  <si>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</si>
  <si>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</si>
  <si>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</si>
  <si>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</si>
  <si>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</si>
  <si>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</si>
  <si>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</si>
  <si>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</si>
  <si>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</si>
  <si>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</si>
  <si>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</si>
  <si>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</si>
  <si>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</si>
  <si>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</si>
  <si>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</si>
  <si>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</si>
  <si>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</si>
  <si>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</si>
  <si>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</si>
  <si>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</si>
  <si>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</si>
  <si>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</si>
  <si>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</si>
  <si>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</si>
  <si>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</si>
  <si>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</si>
  <si>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</si>
  <si>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</si>
  <si>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</si>
  <si>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</si>
  <si>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</si>
  <si>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</si>
  <si>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</si>
  <si>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</si>
  <si>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</si>
  <si>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</si>
  <si>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</si>
  <si>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</si>
  <si>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</si>
  <si>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</si>
  <si>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</si>
  <si>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</si>
  <si>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</si>
  <si>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</si>
  <si>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</si>
  <si>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</si>
  <si>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</si>
  <si>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</si>
  <si>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</si>
  <si>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</si>
  <si>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</si>
  <si>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</si>
  <si>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</si>
  <si>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</si>
  <si>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</si>
  <si>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</si>
  <si>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</si>
  <si>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</si>
  <si>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</si>
  <si>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</si>
  <si>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</si>
  <si>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</si>
  <si>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</si>
  <si>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</si>
  <si>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</si>
  <si>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</si>
  <si>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</si>
  <si>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</si>
  <si>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</si>
  <si>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</si>
  <si>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</si>
  <si>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</si>
  <si>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</si>
  <si>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</si>
  <si>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</si>
  <si>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</si>
  <si>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</si>
  <si>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</si>
  <si>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</si>
  <si>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</si>
  <si>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</si>
  <si>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</si>
  <si>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</si>
  <si>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</si>
  <si>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</si>
  <si>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</si>
  <si>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</si>
  <si>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</si>
  <si>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</si>
  <si>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</si>
  <si>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</si>
  <si>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</si>
  <si>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</si>
  <si>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</si>
  <si>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</si>
  <si>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</si>
  <si>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</si>
  <si>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</si>
  <si>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</si>
  <si>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</si>
  <si>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</si>
  <si>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</si>
  <si>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</si>
  <si>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</si>
  <si>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</si>
  <si>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</si>
  <si>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</si>
  <si>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</si>
  <si>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</si>
  <si>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</si>
  <si>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</si>
  <si>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</si>
  <si>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</si>
  <si>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</si>
  <si>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</si>
  <si>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</si>
  <si>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</si>
  <si>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</si>
  <si>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</si>
  <si>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</si>
  <si>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</si>
  <si>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</si>
  <si>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</si>
  <si>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</si>
  <si>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</si>
  <si>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</si>
  <si>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</si>
  <si>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</si>
  <si>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</si>
  <si>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</si>
  <si>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</si>
  <si>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</si>
  <si>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</si>
  <si>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</si>
  <si>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</si>
  <si>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</si>
  <si>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</si>
  <si>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</si>
  <si>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</si>
  <si>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</si>
  <si>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</si>
  <si>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</si>
  <si>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</si>
  <si>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</si>
  <si>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</si>
  <si>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</si>
  <si>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</si>
  <si>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</si>
  <si>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</si>
  <si>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</si>
  <si>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</si>
  <si>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</si>
  <si>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</si>
  <si>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</si>
  <si>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</si>
  <si>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</si>
  <si>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</si>
  <si>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</si>
  <si>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</si>
  <si>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</si>
  <si>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</si>
  <si>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</si>
  <si>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</si>
  <si>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</si>
  <si>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</si>
  <si>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</si>
  <si>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</si>
  <si>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</si>
  <si>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</si>
  <si>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</si>
  <si>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</si>
  <si>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</si>
  <si>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</si>
  <si>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</si>
  <si>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</si>
  <si>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</si>
  <si>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</si>
  <si>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</si>
  <si>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</si>
  <si>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</si>
  <si>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</si>
  <si>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</si>
  <si>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</si>
  <si>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</si>
  <si>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</si>
  <si>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</si>
  <si>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</si>
  <si>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</si>
  <si>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</si>
  <si>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</si>
  <si>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</si>
  <si>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</si>
  <si>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</si>
  <si>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</si>
  <si>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</si>
  <si>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</si>
  <si>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</si>
  <si>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</si>
  <si>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</si>
  <si>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</si>
  <si>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</si>
  <si>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</si>
  <si>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</si>
  <si>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</si>
  <si>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</si>
  <si>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</si>
  <si>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</si>
  <si>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</si>
  <si>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</si>
  <si>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</si>
  <si>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</si>
  <si>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</si>
  <si>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</si>
  <si>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</si>
  <si>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</si>
  <si>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</si>
  <si>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</si>
  <si>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</si>
  <si>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</si>
  <si>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</si>
  <si>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</si>
  <si>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</si>
  <si>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</si>
  <si>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</si>
  <si>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</si>
  <si>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</si>
  <si>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</si>
  <si>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</si>
  <si>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</si>
  <si>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</si>
  <si>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</si>
  <si>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</si>
  <si>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</si>
  <si>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</si>
  <si>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</si>
  <si>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</si>
  <si>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</si>
  <si>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</si>
  <si>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</si>
  <si>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</si>
  <si>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</si>
  <si>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</si>
  <si>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</si>
  <si>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</si>
  <si>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</si>
  <si>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</si>
  <si>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</si>
  <si>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</si>
  <si>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</si>
  <si>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</si>
  <si>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</si>
  <si>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</si>
  <si>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</si>
  <si>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</si>
  <si>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</si>
  <si>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</si>
  <si>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</si>
  <si>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</si>
  <si>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</si>
  <si>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</si>
  <si>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</si>
  <si>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</si>
  <si>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</si>
  <si>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</si>
  <si>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</si>
  <si>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</si>
  <si>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</si>
  <si>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</si>
  <si>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</si>
  <si>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</si>
  <si>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</si>
  <si>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</si>
  <si>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</si>
  <si>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</si>
  <si>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</si>
  <si>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</si>
  <si>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</si>
  <si>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</si>
  <si>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</si>
  <si>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</si>
  <si>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</si>
  <si>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</si>
  <si>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</si>
  <si>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</si>
  <si>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</si>
  <si>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</si>
  <si>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</si>
  <si>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</si>
  <si>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</si>
  <si>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</si>
  <si>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</si>
  <si>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</si>
  <si>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</si>
  <si>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</si>
  <si>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</si>
  <si>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</si>
  <si>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</si>
  <si>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</si>
  <si>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</si>
  <si>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</si>
  <si>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</si>
  <si>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</si>
  <si>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</si>
  <si>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</si>
  <si>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</si>
  <si>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</si>
  <si>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</si>
  <si>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</si>
  <si>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</si>
  <si>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</si>
  <si>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</si>
  <si>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</si>
  <si>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</si>
  <si>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</si>
  <si>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</si>
  <si>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</si>
  <si>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</si>
  <si>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</si>
  <si>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</si>
  <si>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</si>
  <si>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</si>
  <si>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</si>
  <si>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</si>
  <si>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</si>
  <si>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</si>
  <si>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</si>
  <si>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</si>
  <si>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</si>
  <si>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</si>
  <si>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</si>
  <si>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</si>
  <si>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</si>
  <si>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</si>
  <si>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</si>
  <si>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</si>
  <si>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</si>
  <si>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</si>
  <si>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</si>
  <si>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</si>
  <si>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</si>
  <si>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</si>
  <si>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</si>
  <si>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</si>
  <si>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</si>
  <si>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</si>
  <si>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</si>
  <si>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</si>
  <si>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</si>
  <si>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</si>
  <si>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</si>
  <si>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</si>
  <si>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</si>
  <si>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</si>
  <si>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</si>
  <si>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</si>
  <si>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</si>
  <si>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</si>
  <si>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</si>
  <si>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</si>
  <si>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</si>
  <si>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</si>
  <si>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</si>
  <si>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</si>
  <si>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</si>
  <si>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</si>
  <si>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</si>
  <si>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</si>
  <si>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</si>
  <si>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</si>
  <si>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</si>
  <si>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</si>
  <si>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</si>
  <si>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</si>
  <si>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</si>
  <si>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</si>
  <si>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</si>
  <si>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</si>
  <si>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</si>
  <si>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</si>
  <si>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</si>
  <si>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</si>
  <si>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</si>
  <si>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</si>
  <si>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</si>
  <si>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</si>
  <si>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</si>
  <si>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</si>
  <si>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</si>
  <si>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</si>
  <si>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</si>
  <si>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</si>
  <si>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</si>
  <si>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</si>
  <si>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</si>
  <si>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</si>
  <si>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</si>
  <si>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</si>
  <si>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</si>
  <si>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</si>
  <si>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</si>
  <si>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</si>
  <si>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</si>
  <si>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</si>
  <si>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</si>
  <si>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</si>
  <si>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</si>
  <si>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</si>
  <si>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</si>
  <si>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</si>
  <si>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</si>
  <si>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</si>
  <si>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</si>
  <si>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</si>
  <si>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</si>
  <si>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</si>
  <si>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</si>
  <si>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</si>
  <si>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</si>
  <si>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</si>
  <si>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</si>
  <si>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</si>
  <si>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</si>
  <si>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</si>
  <si>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</si>
  <si>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</si>
  <si>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</si>
  <si>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</si>
  <si>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</si>
  <si>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</si>
  <si>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</si>
  <si>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</si>
  <si>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</si>
  <si>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</si>
  <si>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</si>
  <si>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</si>
  <si>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</si>
  <si>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</si>
  <si>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</si>
  <si>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</si>
  <si>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</si>
  <si>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</si>
  <si>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</si>
  <si>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</si>
  <si>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</si>
  <si>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</si>
  <si>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</si>
  <si>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</si>
  <si>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</si>
  <si>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</si>
  <si>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</si>
  <si>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</si>
  <si>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</si>
  <si>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</si>
  <si>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</si>
  <si>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</si>
  <si>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</si>
  <si>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</si>
  <si>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</si>
  <si>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</si>
  <si>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</si>
  <si>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</si>
  <si>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</si>
  <si>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</si>
  <si>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</si>
  <si>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</si>
  <si>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</si>
  <si>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</si>
  <si>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</si>
  <si>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</si>
  <si>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</si>
  <si>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</si>
  <si>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</si>
  <si>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</si>
  <si>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</si>
  <si>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</si>
  <si>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</si>
  <si>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</si>
  <si>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</si>
  <si>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</si>
  <si>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</si>
  <si>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</si>
  <si>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</si>
  <si>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</si>
  <si>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</si>
  <si>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</si>
  <si>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</si>
  <si>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</si>
  <si>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</si>
  <si>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</si>
  <si>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</si>
  <si>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</si>
  <si>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</si>
  <si>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</si>
  <si>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</si>
  <si>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</si>
  <si>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</si>
  <si>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</si>
  <si>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</si>
  <si>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</si>
  <si>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</si>
  <si>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</si>
  <si>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</si>
  <si>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</si>
  <si>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</si>
  <si>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</si>
  <si>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</si>
  <si>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</si>
  <si>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</si>
  <si>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</si>
  <si>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</si>
  <si>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</si>
  <si>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</si>
  <si>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</si>
  <si>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</si>
  <si>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</si>
  <si>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</si>
  <si>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</si>
  <si>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</si>
  <si>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</si>
  <si>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</si>
  <si>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</si>
  <si>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</si>
  <si>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</si>
  <si>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</si>
  <si>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</si>
  <si>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</si>
  <si>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</si>
  <si>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</si>
  <si>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</si>
  <si>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</si>
  <si>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</si>
  <si>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</si>
  <si>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</si>
  <si>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</si>
  <si>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</si>
  <si>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</si>
  <si>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</si>
  <si>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</si>
  <si>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</si>
  <si>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</si>
  <si>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</si>
  <si>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</si>
  <si>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</si>
  <si>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</si>
  <si>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</si>
  <si>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</si>
  <si>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</si>
  <si>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</si>
  <si>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</si>
  <si>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</si>
  <si>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</si>
  <si>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</si>
  <si>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</si>
  <si>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</si>
  <si>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</si>
  <si>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</si>
  <si>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</si>
  <si>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</si>
  <si>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</si>
  <si>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</si>
  <si>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</si>
  <si>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</si>
  <si>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</si>
  <si>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</si>
  <si>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</si>
  <si>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</si>
  <si>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</si>
  <si>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</si>
  <si>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</si>
  <si>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</si>
  <si>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</si>
  <si>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</si>
  <si>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</si>
  <si>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</si>
  <si>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</si>
  <si>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</si>
  <si>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</si>
  <si>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</si>
  <si>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</si>
  <si>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</si>
  <si>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</si>
  <si>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</si>
  <si>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</si>
  <si>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</si>
  <si>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</si>
  <si>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</si>
  <si>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</si>
  <si>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</si>
  <si>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</si>
  <si>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</si>
  <si>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</si>
  <si>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</si>
  <si>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</si>
  <si>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</si>
  <si>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</si>
  <si>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</si>
  <si>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</si>
  <si>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</si>
  <si>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</si>
  <si>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</si>
  <si>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</si>
  <si>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</si>
  <si>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</si>
  <si>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</si>
  <si>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</si>
  <si>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</si>
  <si>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</si>
  <si>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</si>
  <si>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</si>
  <si>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</si>
  <si>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</si>
  <si>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</si>
  <si>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</si>
  <si>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</si>
  <si>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</si>
  <si>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</si>
  <si>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</si>
  <si>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</si>
  <si>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</si>
  <si>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</si>
  <si>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</si>
  <si>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</si>
  <si>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</si>
  <si>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</si>
  <si>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</si>
  <si>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</si>
  <si>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</si>
  <si>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</si>
  <si>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</si>
  <si>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</si>
  <si>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</si>
  <si>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</si>
  <si>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</si>
  <si>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</si>
  <si>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</si>
  <si>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</si>
  <si>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</si>
  <si>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</si>
  <si>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</si>
  <si>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</si>
  <si>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</si>
  <si>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</si>
  <si>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</si>
  <si>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</si>
  <si>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</si>
  <si>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</si>
  <si>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</si>
  <si>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</si>
  <si>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</si>
  <si>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</si>
  <si>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</si>
  <si>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</si>
  <si>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</si>
  <si>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</si>
  <si>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</si>
  <si>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</si>
  <si>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</si>
  <si>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</si>
  <si>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</si>
  <si>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</si>
  <si>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</si>
  <si>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</si>
  <si>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</si>
  <si>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</si>
  <si>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</si>
  <si>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</si>
  <si>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</si>
  <si>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</si>
  <si>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</si>
  <si>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</si>
  <si>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</si>
  <si>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</si>
  <si>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</si>
  <si>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</si>
  <si>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</si>
  <si>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</si>
  <si>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</si>
  <si>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</si>
  <si>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</si>
  <si>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</si>
  <si>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</si>
  <si>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</si>
  <si>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</si>
  <si>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</si>
  <si>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</si>
  <si>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</si>
  <si>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</si>
  <si>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</si>
  <si>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</si>
  <si>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</si>
  <si>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</si>
  <si>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</si>
  <si>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</si>
  <si>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</si>
  <si>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</si>
  <si>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</si>
  <si>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</si>
  <si>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</si>
  <si>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</si>
  <si>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</si>
  <si>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</si>
  <si>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</si>
  <si>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</si>
  <si>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</si>
  <si>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</si>
  <si>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</si>
  <si>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</si>
  <si>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</si>
  <si>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</si>
  <si>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</si>
  <si>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</si>
  <si>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</si>
  <si>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</si>
  <si>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</si>
  <si>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</si>
  <si>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</si>
  <si>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</si>
  <si>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</si>
  <si>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</si>
  <si>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</si>
  <si>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</si>
  <si>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</si>
  <si>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</si>
  <si>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</si>
  <si>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</si>
  <si>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</si>
  <si>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</si>
  <si>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</si>
  <si>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</si>
  <si>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</si>
  <si>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</si>
  <si>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</si>
  <si>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</si>
  <si>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</si>
  <si>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</si>
  <si>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</si>
  <si>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</si>
  <si>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</si>
  <si>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</si>
  <si>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</si>
  <si>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</si>
  <si>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</si>
  <si>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</si>
  <si>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</si>
  <si>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</si>
  <si>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</si>
  <si>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</si>
  <si>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</si>
  <si>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</si>
  <si>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</si>
  <si>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</si>
  <si>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</si>
  <si>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</si>
  <si>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</si>
  <si>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</si>
  <si>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</si>
  <si>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</si>
  <si>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</si>
  <si>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</si>
  <si>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</si>
  <si>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</si>
  <si>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</si>
  <si>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</si>
  <si>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</si>
  <si>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</si>
  <si>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</si>
  <si>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</si>
  <si>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</si>
  <si>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</si>
  <si>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</si>
  <si>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</si>
  <si>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</si>
  <si>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</si>
  <si>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</si>
  <si>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</si>
  <si>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</si>
  <si>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</si>
  <si>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</si>
  <si>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</si>
  <si>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</si>
  <si>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</si>
  <si>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</si>
  <si>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</si>
  <si>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</si>
  <si>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</si>
  <si>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</si>
  <si>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</si>
  <si>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</si>
  <si>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</si>
  <si>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</si>
  <si>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</si>
  <si>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</si>
  <si>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</si>
  <si>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</si>
  <si>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</si>
  <si>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</si>
  <si>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</si>
  <si>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</si>
  <si>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</si>
  <si>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</si>
  <si>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</si>
  <si>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</si>
  <si>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</si>
  <si>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</si>
  <si>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</si>
  <si>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</si>
  <si>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</si>
  <si>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</si>
  <si>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</si>
  <si>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</si>
  <si>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</si>
  <si>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</si>
  <si>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</si>
  <si>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</si>
  <si>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</si>
  <si>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</si>
  <si>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</si>
  <si>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</si>
  <si>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</si>
  <si>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</si>
  <si>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</si>
  <si>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</si>
  <si>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</si>
  <si>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</si>
  <si>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</si>
  <si>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</si>
  <si>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</si>
  <si>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</si>
  <si>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</si>
  <si>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</si>
  <si>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</si>
  <si>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</si>
  <si>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</si>
  <si>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</si>
  <si>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</si>
  <si>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</si>
  <si>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</si>
  <si>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</si>
  <si>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</si>
  <si>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</si>
  <si>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</si>
  <si>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</si>
  <si>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</si>
  <si>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</si>
  <si>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</si>
  <si>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</si>
  <si>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</si>
  <si>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</si>
  <si>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</si>
  <si>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</si>
  <si>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</si>
  <si>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</si>
  <si>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</si>
  <si>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</si>
  <si>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</si>
  <si>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</si>
  <si>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</si>
  <si>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</si>
  <si>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</si>
  <si>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</si>
  <si>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</si>
  <si>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</si>
  <si>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</si>
  <si>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</si>
  <si>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</si>
  <si>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</si>
  <si>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</si>
  <si>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</si>
  <si>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</si>
  <si>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</si>
  <si>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</si>
  <si>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</si>
  <si>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</si>
  <si>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</si>
  <si>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</si>
  <si>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</si>
  <si>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</si>
  <si>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</si>
  <si>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</si>
  <si>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</si>
  <si>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</si>
  <si>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</si>
  <si>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</si>
  <si>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</si>
  <si>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</si>
  <si>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</si>
  <si>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</si>
  <si>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</si>
  <si>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</si>
  <si>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</si>
  <si>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</si>
  <si>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</si>
  <si>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</si>
  <si>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</si>
  <si>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</si>
  <si>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</si>
  <si>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</si>
  <si>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</si>
  <si>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</si>
  <si>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</si>
  <si>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</si>
  <si>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</si>
  <si>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</si>
  <si>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</si>
  <si>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</si>
  <si>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</si>
  <si>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</si>
  <si>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</si>
  <si>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</si>
  <si>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</si>
  <si>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</si>
  <si>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</si>
  <si>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</si>
  <si>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</si>
  <si>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</si>
  <si>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</si>
  <si>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</si>
  <si>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</si>
  <si>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</si>
  <si>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</si>
  <si>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</si>
  <si>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</si>
  <si>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</si>
  <si>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</si>
  <si>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</si>
  <si>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</si>
  <si>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</si>
  <si>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</si>
  <si>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</si>
  <si>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</si>
  <si>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</si>
  <si>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</si>
  <si>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</si>
  <si>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</si>
  <si>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</si>
  <si>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</si>
  <si>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</si>
  <si>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</si>
  <si>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</si>
  <si>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</si>
  <si>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</si>
  <si>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</si>
  <si>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</si>
  <si>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</si>
  <si>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</si>
  <si>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</si>
  <si>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</si>
  <si>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</si>
  <si>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</si>
  <si>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</si>
  <si>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</si>
  <si>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</si>
  <si>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</si>
  <si>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</si>
  <si>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</si>
  <si>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</si>
  <si>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</si>
  <si>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</si>
  <si>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</si>
  <si>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</si>
  <si>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</si>
  <si>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</si>
  <si>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</si>
  <si>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</si>
  <si>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</si>
  <si>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</si>
  <si>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</si>
  <si>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</si>
  <si>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</si>
  <si>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</si>
  <si>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</si>
  <si>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</si>
  <si>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</si>
  <si>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</si>
  <si>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</si>
  <si>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</si>
  <si>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</si>
  <si>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</si>
  <si>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</si>
  <si>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</si>
  <si>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</si>
  <si>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</si>
  <si>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</si>
  <si>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</si>
  <si>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</si>
  <si>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</si>
  <si>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</si>
  <si>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</si>
  <si>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</si>
  <si>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</si>
  <si>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</si>
  <si>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</si>
  <si>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</si>
  <si>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</si>
  <si>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</si>
  <si>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</si>
  <si>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</si>
  <si>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</si>
  <si>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</si>
  <si>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</si>
  <si>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</si>
  <si>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</si>
  <si>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</si>
  <si>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</si>
  <si>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</si>
  <si>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</si>
  <si>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</si>
  <si>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</si>
  <si>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</si>
  <si>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</si>
  <si>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</si>
  <si>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</si>
  <si>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</si>
  <si>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</si>
  <si>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</si>
  <si>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</si>
  <si>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</si>
  <si>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</si>
  <si>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</si>
  <si>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</si>
  <si>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</si>
  <si>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</si>
  <si>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</si>
  <si>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</si>
  <si>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</si>
  <si>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</si>
  <si>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</si>
  <si>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</si>
  <si>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</si>
  <si>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</si>
  <si>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</si>
  <si>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</si>
  <si>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</si>
  <si>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</si>
  <si>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</si>
  <si>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</si>
  <si>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</si>
  <si>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</si>
  <si>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</si>
  <si>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</si>
  <si>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</si>
  <si>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</si>
  <si>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</si>
  <si>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</si>
  <si>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</si>
  <si>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</si>
  <si>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</si>
  <si>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</si>
  <si>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</si>
  <si>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</si>
  <si>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</si>
  <si>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</si>
  <si>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</si>
  <si>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</si>
  <si>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</si>
  <si>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</si>
  <si>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</si>
  <si>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</si>
  <si>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</si>
  <si>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</si>
  <si>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</si>
  <si>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</si>
  <si>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</si>
  <si>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</si>
  <si>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</si>
  <si>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</si>
  <si>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</si>
  <si>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</si>
  <si>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</si>
  <si>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</si>
  <si>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</si>
  <si>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</si>
  <si>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</si>
  <si>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</si>
  <si>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</si>
  <si>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</si>
  <si>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</si>
  <si>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</si>
  <si>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</si>
  <si>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</si>
  <si>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</si>
  <si>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</si>
  <si>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</si>
  <si>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</si>
  <si>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</si>
  <si>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</si>
  <si>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</si>
  <si>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</si>
  <si>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</si>
  <si>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</si>
  <si>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</si>
  <si>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</si>
  <si>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</si>
  <si>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</si>
  <si>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</si>
  <si>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</si>
  <si>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</si>
  <si>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</si>
  <si>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</si>
  <si>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</si>
  <si>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</si>
  <si>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</si>
  <si>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</si>
  <si>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</si>
  <si>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</si>
  <si>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</si>
  <si>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</si>
  <si>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</si>
  <si>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</si>
  <si>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</si>
  <si>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</si>
  <si>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</si>
  <si>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</si>
  <si>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</si>
  <si>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</si>
  <si>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</si>
  <si>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</si>
  <si>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</si>
  <si>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</si>
  <si>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</si>
  <si>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</si>
  <si>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</si>
  <si>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</si>
  <si>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</si>
  <si>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</si>
  <si>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</si>
  <si>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</si>
  <si>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</si>
  <si>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</si>
  <si>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</si>
  <si>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</si>
  <si>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</si>
  <si>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</si>
  <si>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</si>
  <si>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</si>
  <si>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</si>
  <si>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</si>
  <si>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</si>
  <si>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</si>
  <si>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</si>
  <si>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</si>
  <si>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</si>
  <si>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</si>
  <si>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</si>
  <si>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</si>
  <si>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</si>
  <si>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</si>
  <si>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</si>
  <si>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</si>
  <si>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</si>
  <si>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</si>
  <si>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</si>
  <si>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</si>
  <si>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</si>
  <si>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</si>
  <si>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</si>
  <si>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</si>
  <si>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</si>
  <si>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</si>
  <si>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</si>
  <si>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</si>
  <si>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</si>
  <si>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</si>
  <si>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</si>
  <si>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</si>
  <si>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</si>
  <si>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</si>
  <si>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</si>
  <si>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</si>
  <si>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</si>
  <si>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</si>
  <si>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</si>
  <si>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</si>
  <si>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</si>
  <si>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</si>
  <si>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</si>
  <si>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</si>
  <si>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</si>
  <si>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</si>
  <si>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</si>
  <si>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</si>
  <si>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</si>
  <si>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</si>
  <si>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</si>
  <si>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</si>
  <si>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</si>
  <si>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</si>
  <si>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</si>
  <si>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</si>
  <si>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</si>
  <si>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</si>
  <si>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</si>
  <si>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</si>
  <si>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</si>
  <si>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</si>
  <si>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</si>
  <si>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</si>
  <si>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</si>
  <si>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</si>
  <si>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</si>
  <si>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</si>
  <si>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</si>
  <si>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</si>
  <si>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</si>
  <si>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</si>
  <si>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</si>
  <si>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</si>
  <si>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</si>
  <si>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</si>
  <si>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</si>
  <si>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</si>
  <si>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</si>
  <si>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</si>
  <si>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</si>
  <si>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</si>
  <si>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</si>
  <si>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</si>
  <si>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</si>
  <si>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</si>
  <si>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</si>
  <si>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</si>
  <si>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</si>
  <si>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</si>
  <si>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</si>
  <si>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</si>
  <si>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</si>
  <si>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</si>
  <si>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</si>
  <si>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</si>
  <si>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</si>
  <si>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</si>
  <si>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</si>
  <si>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</si>
  <si>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</si>
  <si>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</si>
  <si>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</si>
  <si>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</si>
  <si>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</si>
  <si>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</si>
  <si>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</si>
  <si>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</si>
  <si>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</si>
  <si>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</si>
  <si>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</si>
  <si>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</si>
  <si>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</si>
  <si>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</si>
  <si>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</si>
  <si>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</si>
  <si>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</si>
  <si>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</si>
  <si>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</si>
  <si>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</si>
  <si>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</si>
  <si>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</si>
  <si>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</si>
  <si>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</si>
  <si>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</si>
  <si>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</si>
  <si>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</si>
  <si>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</si>
  <si>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</si>
  <si>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</si>
  <si>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</si>
  <si>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</si>
  <si>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</si>
  <si>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</si>
  <si>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</si>
  <si>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</si>
  <si>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</si>
  <si>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</si>
  <si>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</si>
  <si>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</si>
  <si>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</si>
  <si>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</si>
  <si>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</si>
  <si>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</si>
  <si>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</si>
  <si>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</si>
  <si>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</si>
  <si>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</si>
  <si>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</si>
  <si>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</si>
  <si>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</si>
  <si>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</si>
  <si>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</si>
  <si>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</si>
  <si>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</si>
  <si>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</si>
  <si>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</si>
  <si>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</si>
  <si>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</si>
  <si>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</si>
  <si>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</si>
  <si>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</si>
  <si>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</si>
  <si>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</si>
  <si>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</si>
  <si>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</si>
  <si>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</si>
  <si>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</si>
  <si>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</si>
  <si>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</si>
  <si>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</si>
  <si>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</si>
  <si>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</si>
  <si>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</si>
  <si>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</si>
  <si>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</si>
  <si>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</si>
  <si>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</si>
  <si>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</si>
  <si>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</si>
  <si>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</si>
  <si>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</si>
  <si>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</si>
  <si>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</si>
  <si>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</si>
  <si>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</si>
  <si>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</si>
  <si>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</si>
  <si>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</si>
  <si>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</si>
  <si>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</si>
  <si>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</si>
  <si>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</si>
  <si>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</si>
  <si>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</si>
  <si>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</si>
  <si>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</si>
  <si>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</si>
  <si>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</si>
  <si>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</si>
  <si>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</si>
  <si>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</si>
  <si>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</si>
  <si>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</si>
  <si>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</si>
  <si>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</si>
  <si>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</si>
  <si>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</si>
  <si>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</si>
  <si>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</si>
  <si>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</si>
  <si>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</si>
  <si>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</si>
  <si>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</si>
  <si>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</si>
  <si>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</si>
  <si>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</si>
  <si>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</si>
  <si>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</si>
  <si>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</si>
  <si>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</si>
  <si>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</si>
  <si>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</si>
  <si>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</si>
  <si>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</si>
  <si>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</si>
  <si>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</si>
  <si>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</si>
  <si>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</si>
  <si>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</si>
  <si>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</si>
  <si>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</si>
  <si>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</si>
  <si>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</si>
  <si>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</si>
  <si>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</si>
  <si>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</si>
  <si>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</si>
  <si>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</si>
  <si>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</si>
  <si>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</si>
  <si>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</si>
  <si>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</si>
  <si>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</si>
  <si>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</si>
  <si>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</si>
  <si>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</si>
  <si>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</si>
  <si>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</si>
  <si>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</si>
  <si>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</si>
  <si>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</si>
  <si>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</si>
  <si>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</si>
  <si>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</si>
  <si>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</si>
  <si>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</si>
  <si>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</si>
  <si>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</si>
  <si>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</si>
  <si>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</si>
  <si>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</si>
  <si>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</si>
  <si>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</si>
  <si>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</si>
  <si>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</si>
  <si>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</si>
  <si>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</si>
  <si>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</si>
  <si>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</si>
  <si>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</si>
  <si>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</si>
  <si>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</si>
  <si>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</si>
  <si>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</si>
  <si>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</si>
  <si>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</si>
  <si>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</si>
  <si>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</si>
  <si>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</si>
  <si>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</si>
  <si>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</si>
  <si>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</si>
  <si>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</si>
  <si>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</si>
  <si>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</si>
  <si>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</si>
  <si>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</si>
  <si>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</si>
  <si>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</si>
  <si>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</si>
  <si>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</si>
  <si>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</si>
  <si>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</si>
  <si>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</si>
  <si>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</si>
  <si>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</si>
  <si>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</si>
  <si>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</si>
  <si>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</si>
  <si>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</si>
  <si>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</si>
  <si>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</si>
  <si>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</si>
  <si>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</si>
  <si>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</si>
  <si>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</si>
  <si>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</si>
  <si>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</si>
  <si>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</si>
  <si>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</si>
  <si>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</si>
  <si>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</si>
  <si>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</si>
  <si>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</si>
  <si>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</si>
  <si>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</si>
  <si>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</si>
  <si>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</si>
  <si>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</si>
  <si>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</si>
  <si>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</si>
  <si>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</si>
  <si>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</si>
  <si>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</si>
  <si>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</si>
  <si>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</si>
  <si>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</si>
  <si>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</si>
  <si>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</si>
  <si>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</si>
  <si>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</si>
  <si>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</si>
  <si>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</si>
  <si>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</si>
  <si>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</si>
  <si>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</si>
  <si>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</si>
  <si>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</si>
  <si>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</si>
  <si>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</si>
  <si>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</si>
  <si>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</si>
  <si>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</si>
  <si>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</si>
  <si>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</si>
  <si>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</si>
  <si>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</si>
  <si>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</si>
  <si>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</si>
  <si>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</si>
  <si>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</si>
  <si>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</si>
  <si>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</si>
  <si>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</si>
  <si>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</si>
  <si>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</si>
  <si>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</si>
  <si>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</si>
  <si>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</si>
  <si>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</si>
  <si>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</si>
  <si>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</si>
  <si>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</si>
  <si>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</si>
  <si>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</si>
  <si>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</si>
  <si>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</si>
  <si>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</si>
  <si>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</si>
  <si>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</si>
  <si>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</si>
  <si>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</si>
  <si>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</si>
  <si>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</si>
  <si>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</si>
  <si>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</si>
  <si>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</si>
  <si>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</si>
  <si>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</si>
  <si>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</si>
  <si>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</si>
  <si>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</si>
  <si>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</si>
  <si>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</si>
  <si>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</si>
  <si>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</si>
  <si>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</si>
  <si>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</si>
  <si>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</si>
  <si>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</si>
  <si>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</si>
  <si>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</si>
  <si>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</si>
  <si>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</si>
  <si>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</si>
  <si>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</si>
  <si>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</si>
  <si>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</si>
  <si>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</si>
  <si>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</si>
  <si>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</si>
  <si>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</si>
  <si>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</si>
  <si>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</si>
  <si>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</si>
  <si>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</si>
  <si>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</si>
  <si>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</si>
  <si>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</si>
  <si>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</si>
  <si>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</si>
  <si>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</si>
  <si>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</si>
  <si>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</si>
  <si>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</si>
  <si>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</si>
  <si>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</si>
  <si>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</si>
  <si>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</si>
  <si>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</si>
  <si>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</si>
  <si>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</si>
  <si>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</si>
  <si>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</si>
  <si>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</si>
  <si>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</si>
  <si>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</si>
  <si>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</si>
  <si>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</si>
  <si>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</si>
  <si>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</si>
  <si>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</si>
  <si>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</si>
  <si>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</si>
  <si>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</si>
  <si>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</si>
  <si>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</si>
  <si>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</si>
  <si>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</si>
  <si>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</si>
  <si>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</si>
  <si>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</si>
  <si>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</si>
  <si>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</si>
  <si>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</si>
  <si>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</si>
  <si>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</si>
  <si>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</si>
  <si>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</si>
  <si>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</si>
  <si>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</si>
  <si>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</si>
  <si>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</si>
  <si>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</si>
  <si>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</si>
  <si>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</si>
  <si>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</si>
  <si>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</si>
  <si>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</si>
  <si>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</si>
  <si>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</si>
  <si>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</si>
  <si>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</si>
  <si>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</si>
  <si>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</si>
  <si>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</si>
  <si>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</si>
  <si>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</si>
  <si>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</si>
  <si>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</si>
  <si>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</si>
  <si>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</si>
  <si>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</si>
  <si>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</si>
  <si>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</si>
  <si>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</si>
  <si>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</si>
  <si>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</si>
  <si>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</si>
  <si>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</si>
  <si>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</si>
  <si>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</si>
  <si>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</si>
  <si>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</si>
  <si>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</si>
  <si>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</si>
  <si>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</si>
  <si>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</si>
  <si>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</si>
  <si>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</si>
  <si>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</si>
  <si>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</si>
  <si>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</si>
  <si>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</si>
  <si>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</si>
  <si>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</si>
  <si>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</si>
  <si>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</si>
  <si>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</si>
  <si>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</si>
  <si>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</si>
  <si>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</si>
  <si>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</si>
  <si>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</si>
  <si>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</si>
  <si>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</si>
  <si>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</si>
  <si>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</si>
  <si>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</si>
  <si>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</si>
  <si>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</si>
  <si>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</si>
  <si>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</si>
  <si>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</si>
  <si>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</si>
  <si>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</si>
  <si>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</si>
  <si>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</si>
  <si>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</si>
  <si>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</si>
  <si>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</si>
  <si>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</si>
  <si>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</si>
  <si>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</si>
  <si>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</si>
  <si>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</si>
  <si>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</si>
  <si>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</si>
  <si>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</si>
  <si>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</si>
  <si>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</si>
  <si>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</si>
  <si>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</si>
  <si>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</si>
  <si>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</si>
  <si>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</si>
  <si>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</si>
  <si>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</si>
  <si>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</si>
  <si>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</si>
  <si>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</si>
  <si>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</si>
  <si>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</si>
  <si>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</si>
  <si>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</si>
  <si>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</si>
  <si>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</si>
  <si>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</si>
  <si>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</si>
  <si>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</si>
  <si>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</si>
  <si>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</si>
  <si>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</si>
  <si>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</si>
  <si>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</si>
  <si>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</si>
  <si>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</si>
  <si>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</si>
  <si>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</si>
  <si>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</si>
  <si>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</si>
  <si>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</si>
  <si>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</si>
  <si>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</si>
  <si>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</si>
  <si>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</si>
  <si>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</si>
  <si>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</si>
  <si>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</si>
  <si>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</si>
  <si>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</si>
  <si>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</si>
  <si>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</si>
  <si>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</si>
  <si>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</si>
  <si>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</si>
  <si>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</si>
  <si>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</si>
  <si>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</si>
  <si>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</si>
  <si>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</si>
  <si>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</si>
  <si>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</si>
  <si>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</si>
  <si>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</si>
  <si>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</si>
  <si>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</si>
  <si>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</si>
  <si>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</si>
  <si>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</si>
  <si>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</si>
  <si>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</si>
  <si>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</si>
  <si>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</si>
  <si>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</si>
  <si>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</si>
  <si>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</si>
  <si>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</si>
  <si>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</si>
  <si>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</si>
  <si>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</si>
  <si>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</si>
  <si>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</si>
  <si>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</si>
  <si>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</si>
  <si>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</si>
  <si>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</si>
  <si>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</si>
  <si>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</si>
  <si>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</si>
  <si>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</si>
  <si>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</si>
  <si>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</si>
  <si>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</si>
  <si>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</si>
  <si>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</si>
  <si>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</si>
  <si>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</si>
  <si>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</si>
  <si>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</si>
  <si>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</si>
  <si>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</si>
  <si>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</si>
  <si>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</si>
  <si>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</si>
  <si>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</si>
  <si>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</si>
  <si>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</si>
  <si>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</si>
  <si>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</si>
  <si>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</si>
  <si>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</si>
  <si>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</si>
  <si>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</si>
  <si>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</si>
  <si>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</si>
  <si>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</si>
  <si>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</si>
  <si>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</si>
  <si>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</si>
  <si>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</si>
  <si>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</si>
  <si>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</si>
  <si>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</si>
  <si>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</si>
  <si>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</si>
  <si>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</si>
  <si>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</si>
  <si>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</si>
  <si>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</si>
  <si>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</si>
  <si>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</si>
  <si>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</si>
  <si>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</si>
  <si>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</si>
  <si>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</si>
  <si>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</si>
  <si>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</si>
  <si>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</si>
  <si>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</si>
  <si>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</si>
  <si>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</si>
  <si>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</si>
  <si>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</si>
  <si>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</si>
  <si>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</si>
  <si>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</si>
  <si>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</si>
  <si>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</si>
  <si>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</si>
  <si>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</si>
  <si>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</si>
  <si>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</si>
  <si>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</si>
  <si>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</si>
  <si>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</si>
  <si>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</si>
  <si>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</si>
  <si>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</si>
  <si>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</si>
  <si>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</si>
  <si>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</si>
  <si>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</si>
  <si>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</si>
  <si>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</si>
  <si>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</si>
  <si>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</si>
  <si>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</si>
  <si>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</si>
  <si>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</si>
  <si>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</si>
  <si>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</si>
  <si>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</si>
  <si>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</si>
  <si>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</si>
  <si>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</si>
  <si>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</si>
  <si>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</si>
  <si>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</si>
  <si>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</si>
  <si>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</si>
  <si>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</si>
  <si>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</si>
  <si>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</si>
  <si>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</si>
  <si>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</si>
  <si>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</si>
  <si>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</si>
  <si>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</si>
  <si>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</si>
  <si>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</si>
  <si>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</si>
  <si>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</si>
  <si>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</si>
  <si>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</si>
  <si>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</si>
  <si>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</si>
  <si>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</si>
  <si>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</si>
  <si>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</si>
  <si>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</si>
  <si>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</si>
  <si>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</si>
  <si>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</si>
  <si>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</si>
  <si>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</si>
  <si>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</si>
  <si>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</si>
  <si>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</si>
  <si>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</si>
  <si>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</si>
  <si>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</si>
  <si>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</si>
  <si>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</si>
  <si>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</si>
  <si>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</si>
  <si>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</si>
  <si>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</si>
  <si>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</si>
  <si>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</si>
  <si>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</si>
  <si>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</si>
  <si>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</si>
  <si>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</si>
  <si>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</si>
  <si>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</si>
  <si>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</si>
  <si>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</si>
  <si>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</si>
  <si>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</si>
  <si>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</si>
  <si>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</si>
  <si>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</si>
  <si>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</si>
  <si>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</si>
  <si>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</si>
  <si>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</si>
  <si>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</si>
  <si>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</si>
  <si>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</si>
  <si>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</si>
  <si>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</si>
  <si>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</si>
  <si>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</si>
  <si>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</si>
  <si>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</si>
  <si>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</si>
  <si>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</si>
  <si>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</si>
  <si>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</si>
  <si>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</si>
  <si>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</si>
  <si>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</si>
  <si>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</si>
  <si>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</si>
  <si>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</si>
  <si>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</si>
  <si>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</si>
  <si>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</si>
  <si>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</si>
  <si>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</si>
  <si>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</si>
  <si>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</si>
  <si>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</si>
  <si>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</si>
  <si>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</si>
  <si>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</si>
  <si>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</si>
  <si>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</si>
  <si>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</si>
  <si>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</si>
  <si>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</si>
  <si>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</si>
  <si>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</si>
  <si>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</si>
  <si>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</si>
  <si>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</si>
  <si>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</si>
  <si>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</si>
  <si>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</si>
  <si>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</si>
  <si>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</si>
  <si>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</si>
  <si>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</si>
  <si>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</si>
  <si>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</si>
  <si>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</si>
  <si>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</si>
  <si>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</si>
  <si>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</si>
  <si>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</si>
  <si>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</si>
  <si>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</si>
  <si>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</si>
  <si>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</si>
  <si>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</si>
  <si>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</si>
  <si>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</si>
  <si>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</si>
  <si>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</si>
  <si>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</si>
  <si>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</si>
  <si>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</si>
  <si>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</si>
  <si>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</si>
  <si>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</si>
  <si>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</si>
  <si>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</si>
  <si>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</si>
  <si>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</si>
  <si>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</si>
  <si>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</si>
  <si>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</si>
  <si>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</si>
  <si>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</si>
  <si>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</si>
  <si>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</si>
  <si>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</si>
  <si>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</si>
  <si>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</si>
  <si>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</si>
  <si>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</si>
  <si>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</si>
  <si>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</si>
  <si>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</si>
  <si>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</si>
  <si>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</si>
  <si>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</si>
  <si>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</si>
  <si>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</si>
  <si>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</si>
  <si>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</si>
  <si>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</si>
  <si>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</si>
  <si>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</si>
  <si>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</si>
  <si>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</si>
  <si>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</si>
  <si>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</si>
  <si>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</si>
  <si>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</si>
  <si>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</si>
  <si>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</si>
  <si>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</si>
  <si>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</si>
  <si>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</si>
  <si>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</si>
  <si>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</si>
  <si>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</si>
  <si>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</si>
  <si>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</si>
  <si>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</si>
  <si>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</si>
  <si>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</si>
  <si>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</si>
  <si>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</si>
  <si>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</si>
  <si>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</si>
  <si>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</si>
  <si>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</si>
  <si>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</si>
  <si>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</si>
  <si>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</si>
  <si>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</si>
  <si>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</si>
  <si>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</si>
  <si>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</si>
  <si>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</si>
  <si>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</si>
  <si>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</si>
  <si>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</si>
  <si>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</si>
  <si>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</si>
  <si>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</si>
  <si>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</si>
  <si>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</si>
  <si>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</si>
  <si>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</si>
  <si>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</si>
  <si>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</si>
  <si>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</si>
  <si>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</si>
  <si>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</si>
  <si>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</si>
  <si>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</si>
  <si>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</si>
  <si>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</si>
  <si>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</si>
  <si>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</si>
  <si>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</si>
  <si>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</si>
  <si>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</si>
  <si>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</si>
  <si>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</si>
  <si>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</si>
  <si>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</si>
  <si>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</si>
  <si>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</si>
  <si>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</si>
  <si>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</si>
  <si>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</si>
  <si>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</si>
  <si>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</si>
  <si>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</si>
  <si>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</si>
  <si>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</si>
  <si>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</si>
  <si>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</si>
  <si>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</si>
  <si>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</si>
  <si>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</si>
  <si>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</si>
  <si>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</si>
  <si>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</si>
  <si>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</si>
  <si>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</si>
  <si>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</si>
  <si>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</si>
  <si>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</si>
  <si>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</si>
  <si>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</si>
  <si>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</si>
  <si>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</si>
  <si>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</si>
  <si>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</si>
  <si>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</si>
  <si>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</si>
  <si>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</si>
  <si>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</si>
  <si>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</si>
  <si>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</si>
  <si>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</si>
  <si>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</si>
  <si>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</si>
  <si>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</si>
  <si>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</si>
  <si>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</si>
  <si>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</si>
  <si>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</si>
  <si>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</si>
  <si>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</si>
  <si>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</si>
  <si>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</si>
  <si>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</si>
  <si>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</si>
  <si>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</si>
  <si>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</si>
  <si>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</si>
  <si>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</si>
  <si>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</si>
  <si>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</si>
  <si>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</si>
  <si>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</si>
  <si>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</si>
  <si>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</si>
  <si>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</si>
  <si>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</si>
  <si>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</si>
  <si>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</si>
  <si>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</si>
  <si>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</si>
  <si>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</si>
  <si>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</si>
  <si>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</si>
  <si>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</si>
  <si>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</si>
  <si>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</si>
  <si>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</si>
  <si>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</si>
  <si>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</si>
  <si>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</si>
  <si>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</si>
  <si>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</si>
  <si>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</si>
  <si>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</si>
  <si>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</si>
  <si>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</si>
  <si>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</si>
  <si>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</si>
  <si>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</si>
  <si>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</si>
  <si>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</si>
  <si>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</si>
  <si>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</si>
  <si>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</si>
  <si>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</si>
  <si>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</si>
  <si>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</si>
  <si>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</si>
  <si>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</si>
  <si>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</si>
  <si>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</si>
  <si>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</si>
  <si>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</si>
  <si>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</si>
  <si>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</si>
  <si>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</si>
  <si>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</si>
  <si>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</si>
  <si>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</si>
  <si>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</si>
  <si>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</si>
  <si>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</si>
  <si>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</si>
  <si>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</si>
  <si>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</si>
  <si>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</si>
  <si>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</si>
  <si>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</si>
  <si>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</si>
  <si>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</si>
  <si>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</si>
  <si>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</si>
  <si>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</si>
  <si>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</si>
  <si>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</si>
  <si>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</si>
  <si>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</si>
  <si>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</si>
  <si>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</si>
  <si>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</si>
  <si>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</si>
  <si>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</si>
  <si>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</si>
  <si>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</si>
  <si>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</si>
  <si>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</si>
  <si>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</si>
  <si>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</si>
  <si>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</si>
  <si>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</si>
  <si>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</si>
  <si>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</si>
  <si>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</si>
  <si>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</si>
  <si>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</si>
  <si>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</si>
  <si>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</si>
  <si>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</si>
  <si>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</si>
  <si>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</si>
  <si>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</si>
  <si>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</si>
  <si>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</si>
  <si>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</si>
  <si>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</si>
  <si>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</si>
  <si>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</si>
  <si>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</si>
  <si>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</si>
  <si>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</si>
  <si>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</si>
  <si>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</si>
  <si>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</si>
  <si>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</si>
  <si>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</si>
  <si>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</si>
  <si>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</si>
  <si>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</si>
  <si>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</si>
  <si>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</si>
  <si>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</si>
  <si>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</si>
  <si>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</si>
  <si>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</si>
  <si>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</si>
  <si>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</si>
  <si>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</si>
  <si>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</si>
  <si>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</si>
  <si>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</si>
  <si>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</si>
  <si>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</si>
  <si>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</si>
  <si>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</si>
  <si>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</si>
  <si>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</si>
  <si>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</si>
  <si>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</si>
  <si>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</si>
  <si>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</si>
  <si>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</si>
  <si>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</si>
  <si>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</si>
  <si>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</si>
  <si>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</si>
  <si>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</si>
  <si>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</si>
  <si>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</si>
  <si>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</si>
  <si>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</si>
  <si>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</si>
  <si>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</si>
  <si>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</si>
  <si>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</si>
  <si>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</si>
  <si>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</si>
  <si>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</si>
  <si>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</si>
  <si>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</si>
  <si>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</si>
  <si>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</si>
  <si>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</si>
  <si>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</si>
  <si>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</si>
  <si>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</si>
  <si>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</si>
  <si>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</si>
  <si>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</si>
  <si>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</si>
  <si>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</si>
  <si>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</si>
  <si>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</si>
  <si>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</si>
  <si>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</si>
  <si>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</si>
  <si>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</si>
  <si>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</si>
  <si>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</si>
  <si>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</si>
  <si>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</si>
  <si>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</si>
  <si>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</si>
  <si>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</si>
  <si>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</si>
  <si>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</si>
  <si>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</si>
  <si>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</si>
  <si>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</si>
  <si>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</si>
  <si>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</si>
  <si>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</si>
  <si>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</si>
  <si>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</si>
  <si>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</si>
  <si>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</si>
  <si>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</si>
  <si>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</si>
  <si>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</si>
  <si>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</si>
  <si>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</si>
  <si>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</si>
  <si>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</si>
  <si>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</si>
  <si>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</si>
  <si>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</si>
  <si>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</si>
  <si>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</si>
  <si>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</si>
  <si>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</si>
  <si>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</si>
  <si>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</si>
  <si>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</si>
  <si>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</si>
  <si>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</si>
  <si>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</si>
  <si>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</si>
  <si>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</si>
  <si>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</si>
  <si>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</si>
  <si>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</si>
  <si>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</si>
  <si>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</si>
  <si>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</si>
  <si>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</si>
  <si>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</si>
  <si>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</si>
  <si>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</si>
  <si>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</si>
  <si>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</si>
  <si>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</si>
  <si>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</si>
  <si>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</si>
  <si>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</si>
  <si>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</si>
  <si>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</si>
  <si>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</si>
  <si>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</si>
  <si>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</si>
  <si>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</si>
  <si>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</si>
  <si>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</si>
  <si>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</si>
  <si>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</si>
  <si>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</si>
  <si>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</si>
  <si>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</si>
  <si>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</si>
  <si>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</si>
  <si>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</si>
  <si>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</si>
  <si>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</si>
  <si>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</si>
  <si>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</si>
  <si>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</si>
  <si>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</si>
  <si>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</si>
  <si>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</si>
  <si>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</si>
  <si>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</si>
  <si>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</si>
  <si>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</si>
  <si>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</si>
  <si>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</si>
  <si>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</si>
  <si>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</si>
  <si>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</si>
  <si>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</si>
  <si>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</si>
  <si>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</si>
  <si>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</si>
  <si>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</si>
  <si>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</si>
  <si>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</si>
  <si>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</si>
  <si>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</si>
  <si>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</si>
  <si>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</si>
  <si>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</si>
  <si>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</si>
  <si>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</si>
  <si>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</si>
  <si>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</si>
  <si>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</si>
  <si>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</si>
  <si>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</si>
  <si>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</si>
  <si>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</si>
  <si>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</si>
  <si>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</si>
  <si>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</si>
  <si>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</si>
  <si>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</si>
  <si>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</si>
  <si>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</si>
  <si>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</si>
  <si>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</si>
  <si>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</si>
  <si>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</si>
  <si>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</si>
  <si>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</si>
  <si>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</si>
  <si>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</si>
  <si>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</si>
  <si>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</si>
  <si>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</si>
  <si>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</si>
  <si>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</si>
  <si>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</si>
  <si>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</si>
  <si>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</si>
  <si>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</si>
  <si>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</si>
  <si>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</si>
  <si>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</si>
  <si>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</si>
  <si>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</si>
  <si>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</si>
  <si>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</si>
  <si>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</si>
  <si>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</si>
  <si>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</si>
  <si>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</si>
  <si>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</si>
  <si>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</si>
  <si>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</si>
  <si>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</si>
  <si>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</si>
  <si>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</si>
  <si>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</si>
  <si>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</si>
  <si>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</si>
  <si>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</si>
  <si>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</si>
  <si>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</si>
  <si>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</si>
  <si>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</si>
  <si>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</si>
  <si>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</si>
  <si>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</si>
  <si>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</si>
  <si>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</si>
  <si>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</si>
  <si>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</si>
  <si>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</si>
  <si>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</si>
  <si>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</si>
  <si>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</si>
  <si>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</si>
  <si>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</si>
  <si>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</si>
  <si>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</si>
  <si>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</si>
  <si>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</si>
  <si>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</si>
  <si>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</si>
  <si>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</si>
  <si>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</si>
  <si>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</si>
  <si>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</si>
  <si>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</si>
  <si>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</si>
  <si>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</si>
  <si>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</si>
  <si>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</si>
  <si>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</si>
  <si>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</si>
  <si>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</si>
  <si>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</si>
  <si>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</si>
  <si>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</si>
  <si>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</si>
  <si>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</si>
  <si>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</si>
  <si>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</si>
  <si>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</si>
  <si>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</si>
  <si>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</si>
  <si>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</si>
  <si>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</si>
  <si>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</si>
  <si>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</si>
  <si>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</si>
  <si>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</si>
  <si>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</si>
  <si>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</si>
  <si>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</si>
  <si>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</si>
  <si>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</si>
  <si>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</si>
  <si>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</si>
  <si>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</si>
  <si>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</si>
  <si>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</si>
  <si>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</si>
  <si>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</si>
  <si>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</si>
  <si>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</si>
  <si>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</si>
  <si>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</si>
  <si>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</si>
  <si>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</si>
  <si>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</si>
  <si>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</si>
  <si>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</si>
  <si>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</si>
  <si>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</si>
  <si>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</si>
  <si>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</si>
  <si>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</si>
  <si>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</si>
  <si>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</si>
  <si>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</si>
  <si>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</si>
  <si>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</si>
  <si>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</si>
  <si>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</si>
  <si>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</si>
  <si>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</si>
  <si>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</si>
  <si>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</si>
  <si>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</si>
  <si>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</si>
  <si>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</si>
  <si>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</si>
  <si>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</si>
  <si>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</si>
  <si>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</si>
  <si>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</si>
  <si>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</si>
  <si>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</si>
  <si>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</si>
  <si>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</si>
  <si>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</si>
  <si>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</si>
  <si>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</si>
  <si>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</si>
  <si>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</si>
  <si>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</si>
  <si>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</si>
  <si>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</si>
  <si>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</si>
  <si>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</si>
  <si>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</si>
  <si>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</si>
  <si>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</si>
  <si>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</si>
  <si>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</si>
  <si>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</si>
  <si>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</si>
  <si>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</si>
  <si>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</si>
  <si>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</si>
  <si>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</si>
  <si>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</si>
  <si>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</si>
  <si>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</si>
  <si>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</si>
  <si>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</si>
  <si>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</si>
  <si>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</si>
  <si>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</si>
  <si>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</si>
  <si>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</si>
  <si>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</si>
  <si>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</si>
  <si>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</si>
  <si>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</si>
  <si>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</si>
  <si>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</si>
  <si>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</si>
  <si>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</si>
  <si>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</si>
  <si>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</si>
  <si>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</si>
  <si>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</si>
  <si>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</si>
  <si>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</si>
  <si>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</si>
  <si>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</si>
  <si>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</si>
  <si>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</si>
  <si>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</si>
  <si>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</si>
  <si>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</si>
  <si>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</si>
  <si>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</si>
  <si>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</si>
  <si>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</si>
  <si>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</si>
  <si>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</si>
  <si>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</si>
  <si>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</si>
  <si>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</si>
  <si>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</si>
  <si>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</si>
  <si>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</si>
  <si>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</si>
  <si>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</si>
  <si>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</si>
  <si>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</si>
  <si>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</si>
  <si>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</si>
  <si>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</si>
  <si>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</si>
  <si>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</si>
  <si>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</si>
  <si>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</si>
  <si>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</si>
  <si>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</si>
  <si>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</si>
  <si>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</si>
  <si>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</si>
  <si>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</si>
  <si>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</si>
  <si>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</si>
  <si>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</si>
  <si>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</si>
  <si>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</si>
  <si>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</si>
  <si>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</si>
  <si>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</si>
  <si>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</si>
  <si>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</si>
  <si>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</si>
  <si>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</si>
  <si>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</si>
  <si>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</si>
  <si>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</si>
  <si>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</si>
  <si>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</si>
  <si>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</si>
  <si>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</si>
  <si>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</si>
  <si>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</si>
  <si>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</si>
  <si>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</si>
  <si>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</si>
  <si>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</si>
  <si>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</si>
  <si>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</si>
  <si>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</si>
  <si>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</si>
  <si>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</si>
  <si>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</si>
  <si>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</si>
  <si>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</si>
  <si>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</si>
  <si>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</si>
  <si>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</si>
  <si>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</si>
  <si>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</si>
  <si>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</si>
  <si>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</si>
  <si>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</si>
  <si>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</si>
  <si>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</si>
  <si>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</si>
  <si>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</si>
  <si>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</si>
  <si>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</si>
  <si>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</si>
  <si>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</si>
  <si>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</si>
  <si>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</si>
  <si>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</si>
  <si>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</si>
  <si>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</si>
  <si>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</si>
  <si>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</si>
  <si>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</si>
  <si>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</si>
  <si>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</si>
  <si>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</si>
  <si>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</si>
  <si>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</si>
  <si>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</si>
  <si>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</si>
  <si>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</si>
  <si>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</si>
  <si>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</si>
  <si>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</si>
  <si>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</si>
  <si>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</si>
  <si>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</si>
  <si>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</si>
  <si>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</si>
  <si>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</si>
  <si>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</si>
  <si>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</si>
  <si>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</si>
  <si>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</si>
  <si>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</si>
  <si>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</si>
  <si>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</si>
  <si>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</si>
  <si>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</si>
  <si>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</si>
  <si>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</si>
  <si>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</si>
  <si>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</si>
  <si>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</si>
  <si>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</si>
  <si>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</si>
  <si>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</si>
  <si>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</si>
  <si>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</si>
  <si>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</si>
  <si>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</si>
  <si>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</si>
  <si>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</si>
  <si>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</si>
  <si>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</si>
  <si>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</si>
  <si>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</si>
  <si>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</si>
  <si>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</si>
  <si>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</si>
  <si>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</si>
  <si>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</si>
  <si>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</si>
  <si>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</si>
  <si>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</si>
  <si>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</si>
  <si>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</si>
  <si>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</si>
  <si>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</si>
  <si>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</si>
  <si>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</si>
  <si>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</si>
  <si>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</si>
  <si>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</si>
  <si>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</si>
  <si>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</si>
  <si>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</si>
  <si>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</si>
  <si>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</si>
  <si>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</si>
  <si>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</si>
  <si>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</si>
  <si>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</si>
  <si>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</si>
  <si>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</si>
  <si>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</si>
  <si>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</si>
  <si>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</si>
  <si>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</si>
  <si>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</si>
  <si>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</si>
  <si>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</si>
  <si>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</si>
  <si>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</si>
  <si>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</si>
  <si>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</si>
  <si>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</si>
  <si>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</si>
  <si>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</si>
  <si>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</si>
  <si>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</si>
  <si>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</si>
  <si>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</si>
  <si>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</si>
  <si>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</si>
  <si>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</si>
  <si>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</si>
  <si>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</si>
  <si>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</si>
  <si>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</si>
  <si>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</si>
  <si>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</si>
  <si>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</si>
  <si>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</si>
  <si>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</si>
  <si>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</si>
  <si>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</si>
  <si>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</si>
  <si>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</si>
  <si>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</si>
  <si>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</si>
  <si>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</si>
  <si>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</si>
  <si>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</si>
  <si>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</si>
  <si>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</si>
  <si>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</si>
  <si>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</si>
  <si>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</si>
  <si>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</si>
  <si>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</si>
  <si>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</si>
  <si>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</si>
  <si>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</si>
  <si>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</si>
  <si>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</si>
  <si>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</si>
  <si>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</si>
  <si>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</si>
  <si>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</si>
  <si>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</si>
  <si>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</si>
  <si>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</si>
  <si>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</si>
  <si>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</si>
  <si>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</si>
  <si>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</si>
  <si>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</si>
  <si>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</si>
  <si>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</si>
  <si>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</si>
  <si>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</si>
  <si>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</si>
  <si>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</si>
  <si>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</si>
  <si>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</si>
  <si>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</si>
  <si>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</si>
  <si>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</si>
  <si>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</si>
  <si>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</si>
  <si>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</si>
  <si>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</si>
  <si>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</si>
  <si>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</si>
  <si>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</si>
  <si>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</si>
  <si>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</si>
  <si>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</si>
  <si>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</si>
  <si>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</si>
  <si>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</si>
  <si>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</si>
  <si>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</si>
  <si>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</si>
  <si>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</si>
  <si>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</si>
  <si>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</si>
  <si>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</si>
  <si>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</si>
  <si>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</si>
  <si>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</si>
  <si>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</si>
  <si>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</si>
  <si>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</si>
  <si>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</si>
  <si>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</si>
  <si>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</si>
  <si>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</si>
  <si>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</si>
  <si>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</si>
  <si>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</si>
  <si>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</si>
  <si>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</si>
  <si>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</si>
  <si>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</si>
  <si>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</si>
  <si>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</si>
  <si>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</si>
  <si>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</si>
  <si>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</si>
  <si>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</si>
  <si>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</si>
  <si>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</si>
  <si>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</si>
  <si>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</si>
  <si>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</si>
  <si>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</si>
  <si>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</si>
  <si>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</si>
  <si>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</si>
  <si>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</si>
  <si>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</si>
  <si>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</si>
  <si>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</si>
  <si>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</si>
  <si>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</si>
  <si>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</si>
  <si>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</si>
  <si>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</si>
  <si>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</si>
  <si>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</si>
  <si>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</si>
  <si>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</si>
  <si>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</si>
  <si>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</si>
  <si>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</si>
  <si>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</si>
  <si>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</si>
  <si>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</si>
  <si>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</si>
  <si>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</si>
  <si>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</si>
  <si>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</si>
  <si>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</si>
  <si>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</si>
  <si>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</si>
  <si>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</si>
  <si>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</si>
  <si>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</si>
  <si>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</si>
  <si>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</si>
  <si>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</si>
  <si>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</si>
  <si>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</si>
  <si>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</si>
  <si>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</si>
  <si>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</si>
  <si>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</si>
  <si>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</si>
  <si>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</si>
  <si>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</si>
  <si>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</si>
  <si>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</si>
  <si>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</si>
  <si>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</si>
  <si>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</si>
  <si>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</si>
  <si>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</si>
  <si>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</si>
  <si>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</si>
  <si>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</si>
  <si>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</si>
  <si>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</si>
  <si>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</si>
  <si>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</si>
  <si>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</si>
  <si>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</si>
  <si>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</si>
  <si>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</si>
  <si>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</si>
  <si>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</si>
  <si>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</si>
  <si>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</si>
  <si>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</si>
  <si>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</si>
  <si>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</si>
  <si>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</si>
  <si>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</si>
  <si>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</si>
  <si>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</si>
  <si>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</si>
  <si>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</si>
  <si>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</si>
  <si>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</si>
  <si>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</si>
  <si>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</si>
  <si>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</si>
  <si>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</si>
  <si>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</si>
  <si>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</si>
  <si>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</si>
  <si>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</si>
  <si>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</si>
  <si>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</si>
  <si>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</si>
  <si>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</si>
  <si>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</si>
  <si>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</si>
  <si>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</si>
  <si>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</si>
  <si>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</si>
  <si>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</si>
  <si>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</si>
  <si>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</si>
  <si>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</si>
  <si>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</si>
  <si>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</si>
  <si>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</si>
  <si>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</si>
  <si>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</si>
  <si>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</si>
  <si>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</si>
  <si>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</si>
  <si>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</si>
  <si>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</si>
  <si>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</si>
  <si>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</si>
  <si>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</si>
  <si>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</si>
  <si>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</si>
  <si>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</si>
  <si>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</si>
  <si>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</si>
  <si>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</si>
  <si>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</si>
  <si>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</si>
  <si>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</si>
  <si>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</si>
  <si>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</si>
  <si>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</si>
  <si>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</si>
  <si>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</si>
  <si>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</si>
  <si>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</si>
  <si>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</si>
  <si>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</si>
  <si>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</si>
  <si>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</si>
  <si>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</si>
  <si>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</si>
  <si>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</si>
  <si>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</si>
  <si>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</si>
  <si>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</si>
  <si>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</si>
  <si>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</si>
  <si>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</si>
  <si>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</si>
  <si>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</si>
  <si>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</si>
  <si>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</si>
  <si>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</si>
  <si>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</si>
  <si>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</si>
  <si>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</si>
  <si>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</si>
  <si>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</si>
  <si>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</si>
  <si>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</si>
  <si>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</si>
  <si>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</si>
  <si>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</si>
  <si>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</si>
  <si>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</si>
  <si>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</si>
  <si>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</si>
  <si>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</si>
  <si>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</si>
  <si>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</si>
  <si>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</si>
  <si>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</si>
  <si>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</si>
  <si>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</si>
  <si>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</si>
  <si>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</si>
  <si>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</si>
  <si>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</si>
  <si>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</si>
  <si>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</si>
  <si>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</si>
  <si>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</si>
  <si>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</si>
  <si>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</si>
  <si>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</si>
  <si>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</si>
  <si>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</si>
  <si>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</si>
  <si>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</si>
  <si>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</si>
  <si>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</si>
  <si>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</si>
  <si>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</si>
  <si>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</si>
  <si>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</si>
  <si>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</si>
  <si>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</si>
  <si>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</si>
  <si>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</si>
  <si>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</si>
  <si>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</si>
  <si>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</si>
  <si>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</si>
  <si>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</si>
  <si>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</si>
  <si>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</si>
  <si>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</si>
  <si>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</si>
  <si>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</si>
  <si>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</si>
  <si>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</si>
  <si>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</si>
  <si>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</si>
  <si>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</si>
  <si>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</si>
  <si>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</si>
  <si>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</si>
  <si>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</si>
  <si>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</si>
  <si>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</si>
  <si>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</si>
  <si>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</si>
  <si>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</si>
  <si>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</si>
  <si>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</si>
  <si>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</si>
  <si>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</si>
  <si>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</si>
  <si>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</si>
  <si>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</si>
  <si>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</si>
  <si>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</si>
  <si>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</si>
  <si>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</si>
  <si>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</si>
  <si>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</si>
  <si>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</si>
  <si>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</si>
  <si>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</si>
  <si>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</si>
  <si>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</si>
  <si>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</si>
  <si>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</si>
  <si>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</si>
  <si>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</si>
  <si>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</si>
  <si>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</si>
  <si>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</si>
  <si>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</si>
  <si>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</si>
  <si>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</si>
  <si>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</si>
  <si>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</si>
  <si>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</si>
  <si>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</si>
  <si>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</si>
  <si>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</si>
  <si>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</si>
  <si>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</si>
  <si>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</si>
  <si>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</si>
  <si>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</si>
  <si>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</si>
  <si>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</si>
  <si>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</si>
  <si>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</si>
  <si>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</si>
  <si>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</si>
  <si>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</si>
  <si>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</si>
  <si>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</si>
  <si>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</si>
  <si>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</si>
  <si>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</si>
  <si>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</si>
  <si>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</si>
  <si>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</si>
  <si>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</si>
  <si>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</si>
  <si>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</si>
  <si>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</si>
  <si>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</si>
  <si>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</si>
  <si>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</si>
  <si>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</si>
  <si>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</si>
  <si>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</si>
  <si>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</si>
  <si>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</si>
  <si>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</si>
  <si>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</si>
  <si>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</si>
  <si>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</si>
  <si>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</si>
  <si>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</si>
  <si>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</si>
  <si>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</si>
  <si>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</si>
  <si>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</si>
  <si>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</si>
  <si>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</si>
  <si>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</si>
  <si>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</si>
  <si>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</si>
  <si>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</si>
  <si>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</si>
  <si>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</si>
  <si>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</si>
  <si>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</si>
  <si>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</si>
  <si>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</si>
  <si>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</si>
  <si>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</si>
  <si>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</si>
  <si>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</si>
  <si>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</si>
  <si>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</si>
  <si>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</si>
  <si>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</si>
  <si>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</si>
  <si>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</si>
  <si>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</si>
  <si>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</si>
  <si>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</si>
  <si>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</si>
  <si>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</si>
  <si>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</si>
  <si>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</si>
  <si>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</si>
  <si>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</si>
  <si>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</si>
  <si>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</si>
  <si>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</si>
  <si>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</si>
  <si>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</si>
  <si>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</si>
  <si>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</si>
  <si>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</si>
  <si>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</si>
  <si>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</si>
  <si>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</si>
  <si>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</si>
  <si>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</si>
  <si>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</si>
  <si>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</si>
  <si>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</si>
  <si>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</si>
  <si>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</si>
  <si>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</si>
  <si>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</si>
  <si>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</si>
  <si>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</si>
  <si>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</si>
  <si>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</si>
  <si>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</si>
  <si>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</si>
  <si>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</si>
  <si>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</si>
  <si>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</si>
  <si>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</si>
  <si>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</si>
  <si>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</si>
  <si>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</si>
  <si>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</si>
  <si>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</si>
  <si>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</si>
  <si>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</si>
  <si>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</si>
  <si>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</si>
  <si>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</si>
  <si>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</si>
  <si>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</si>
  <si>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</si>
  <si>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</si>
  <si>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</si>
  <si>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</si>
  <si>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</si>
  <si>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</si>
  <si>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</si>
  <si>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</si>
  <si>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</si>
  <si>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</si>
  <si>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</si>
  <si>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</si>
  <si>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</si>
  <si>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</si>
  <si>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</si>
  <si>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</si>
  <si>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</si>
  <si>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</si>
  <si>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</si>
  <si>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</si>
  <si>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</si>
  <si>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</si>
  <si>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</si>
  <si>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</si>
  <si>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</si>
  <si>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</si>
  <si>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</si>
  <si>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</si>
  <si>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</si>
  <si>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</si>
  <si>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</si>
  <si>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</si>
  <si>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</si>
  <si>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</si>
  <si>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</si>
  <si>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</si>
  <si>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</si>
  <si>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</si>
  <si>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</si>
  <si>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</si>
  <si>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</si>
  <si>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</si>
  <si>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</si>
  <si>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</si>
  <si>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</si>
  <si>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</si>
  <si>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</si>
  <si>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</si>
  <si>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</si>
  <si>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</si>
  <si>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</si>
  <si>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</si>
  <si>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</si>
  <si>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</si>
  <si>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</si>
  <si>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</si>
  <si>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</si>
  <si>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</si>
  <si>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</si>
  <si>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</si>
  <si>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</si>
  <si>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</si>
  <si>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</si>
  <si>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</si>
  <si>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</si>
  <si>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</si>
  <si>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</si>
  <si>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</si>
  <si>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</si>
  <si>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</si>
  <si>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</si>
  <si>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</si>
  <si>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</si>
  <si>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</si>
  <si>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</si>
  <si>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</si>
  <si>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</si>
  <si>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</si>
  <si>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</si>
  <si>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</si>
  <si>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</si>
  <si>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</si>
  <si>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</si>
  <si>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</si>
  <si>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</si>
  <si>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</si>
  <si>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</si>
  <si>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</si>
  <si>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</si>
  <si>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</si>
  <si>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</si>
  <si>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</si>
  <si>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</si>
  <si>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</si>
  <si>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</si>
  <si>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</si>
  <si>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</si>
  <si>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</si>
  <si>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</si>
  <si>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</si>
  <si>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</si>
  <si>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</si>
  <si>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</si>
  <si>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</si>
  <si>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</si>
  <si>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</si>
  <si>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</si>
  <si>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</si>
  <si>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</si>
  <si>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</si>
  <si>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</si>
  <si>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</si>
  <si>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</si>
  <si>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</si>
  <si>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</si>
  <si>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</si>
  <si>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</si>
  <si>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</si>
  <si>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</si>
  <si>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</si>
  <si>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</si>
  <si>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</si>
  <si>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</si>
  <si>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</si>
  <si>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</si>
  <si>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</si>
  <si>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</si>
  <si>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</si>
  <si>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</si>
  <si>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</si>
  <si>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</si>
  <si>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</si>
  <si>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</si>
  <si>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</si>
  <si>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</si>
  <si>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</si>
  <si>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</si>
  <si>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</si>
  <si>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</si>
  <si>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</si>
  <si>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</si>
  <si>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</si>
  <si>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</si>
  <si>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</si>
  <si>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</si>
  <si>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</si>
  <si>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</si>
  <si>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</si>
  <si>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</si>
  <si>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</si>
  <si>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</si>
  <si>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</si>
  <si>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</si>
  <si>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</si>
  <si>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</si>
  <si>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</si>
  <si>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</si>
  <si>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</si>
  <si>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</si>
  <si>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</si>
  <si>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</si>
  <si>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</si>
  <si>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</si>
  <si>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</si>
  <si>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</si>
  <si>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</si>
  <si>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</si>
  <si>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</si>
  <si>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</si>
  <si>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</si>
  <si>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</si>
  <si>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</si>
  <si>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</si>
  <si>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</si>
  <si>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</si>
  <si>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</si>
  <si>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</si>
  <si>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</si>
  <si>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</si>
  <si>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</si>
  <si>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</si>
  <si>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</si>
  <si>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</si>
  <si>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</si>
  <si>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</si>
  <si>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</si>
  <si>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</si>
  <si>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</si>
  <si>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</si>
  <si>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</si>
  <si>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</si>
  <si>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</si>
  <si>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</si>
  <si>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</si>
  <si>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</si>
  <si>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</si>
  <si>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</si>
  <si>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</si>
  <si>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</si>
  <si>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</si>
  <si>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</si>
  <si>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</si>
  <si>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</si>
  <si>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</si>
  <si>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</si>
  <si>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</si>
  <si>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</si>
  <si>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</si>
  <si>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</si>
  <si>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</si>
  <si>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</si>
  <si>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</si>
  <si>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</si>
  <si>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</si>
  <si>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</si>
  <si>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</si>
  <si>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</si>
  <si>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</si>
  <si>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</si>
  <si>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</si>
  <si>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</si>
  <si>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</si>
  <si>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</si>
  <si>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</si>
  <si>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</si>
  <si>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</si>
  <si>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</si>
  <si>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</si>
  <si>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</si>
  <si>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</si>
  <si>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</si>
  <si>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</si>
  <si>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</si>
  <si>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</si>
  <si>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</si>
  <si>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</si>
  <si>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</si>
  <si>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</si>
  <si>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</si>
  <si>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</si>
  <si>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</si>
  <si>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</si>
  <si>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</si>
  <si>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</si>
  <si>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</si>
  <si>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</si>
  <si>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</si>
  <si>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</si>
  <si>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</si>
  <si>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</si>
  <si>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</si>
  <si>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</si>
  <si>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</si>
  <si>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</si>
  <si>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</si>
  <si>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</si>
  <si>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</si>
  <si>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</si>
  <si>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</si>
  <si>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</si>
  <si>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</si>
  <si>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</si>
  <si>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</si>
  <si>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</si>
  <si>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</si>
  <si>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</si>
  <si>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</si>
  <si>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</si>
  <si>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</si>
  <si>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</si>
  <si>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</si>
  <si>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</si>
  <si>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</si>
  <si>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</si>
  <si>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</si>
  <si>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</si>
  <si>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</si>
  <si>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</si>
  <si>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</si>
  <si>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</si>
  <si>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</si>
  <si>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</si>
  <si>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</si>
  <si>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</si>
  <si>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</si>
  <si>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</si>
  <si>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</si>
  <si>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</si>
  <si>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</si>
  <si>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</si>
  <si>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</si>
  <si>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</si>
  <si>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</si>
  <si>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</si>
  <si>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</si>
  <si>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</si>
  <si>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</si>
  <si>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</si>
  <si>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</si>
  <si>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</si>
  <si>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</si>
  <si>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</si>
  <si>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</si>
  <si>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</si>
  <si>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</si>
  <si>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</si>
  <si>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</si>
  <si>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</si>
  <si>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</si>
  <si>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</si>
  <si>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</si>
  <si>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</si>
  <si>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</si>
  <si>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</si>
  <si>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</si>
  <si>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</si>
  <si>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</si>
  <si>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</si>
  <si>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</si>
  <si>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</si>
  <si>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</si>
  <si>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</si>
  <si>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</si>
  <si>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</si>
  <si>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</si>
  <si>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</si>
  <si>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</si>
  <si>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</si>
  <si>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</si>
  <si>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</si>
  <si>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</si>
  <si>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</si>
  <si>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</si>
  <si>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</si>
  <si>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</si>
  <si>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</si>
  <si>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</si>
  <si>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</si>
  <si>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</si>
  <si>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</si>
  <si>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</si>
  <si>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</si>
  <si>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</si>
  <si>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</si>
  <si>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</si>
  <si>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</si>
  <si>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</si>
  <si>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</si>
  <si>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</si>
  <si>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</si>
  <si>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</si>
  <si>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</si>
  <si>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</si>
  <si>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</si>
  <si>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</si>
  <si>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</si>
  <si>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</si>
  <si>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</si>
  <si>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</si>
  <si>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</si>
  <si>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</si>
  <si>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</si>
  <si>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</si>
  <si>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</si>
  <si>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</si>
  <si>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</si>
  <si>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</si>
  <si>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</si>
  <si>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</si>
  <si>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</si>
  <si>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</si>
  <si>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</si>
  <si>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</si>
  <si>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</si>
  <si>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</si>
  <si>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</si>
  <si>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</si>
  <si>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</si>
  <si>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</si>
  <si>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</si>
  <si>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</si>
  <si>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</si>
  <si>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</si>
  <si>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</si>
  <si>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</si>
  <si>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</si>
  <si>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</si>
  <si>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</si>
  <si>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</si>
  <si>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</si>
  <si>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</si>
  <si>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</si>
  <si>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</si>
  <si>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</si>
  <si>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</si>
  <si>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</si>
  <si>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</si>
  <si>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</si>
  <si>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</si>
  <si>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</si>
  <si>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</si>
  <si>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</si>
  <si>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</si>
  <si>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</si>
  <si>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</si>
  <si>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</si>
  <si>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</si>
  <si>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</si>
  <si>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</si>
  <si>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</si>
  <si>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</si>
  <si>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</si>
  <si>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</si>
  <si>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</si>
  <si>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</si>
  <si>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</si>
  <si>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</si>
  <si>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</si>
  <si>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</si>
  <si>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</si>
  <si>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</si>
  <si>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</si>
  <si>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</si>
  <si>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</si>
  <si>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</si>
  <si>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</si>
  <si>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</si>
  <si>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</si>
  <si>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</si>
  <si>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</si>
  <si>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</si>
  <si>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</si>
  <si>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</si>
  <si>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</si>
  <si>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</si>
  <si>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</si>
  <si>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</si>
  <si>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</si>
  <si>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</si>
  <si>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</si>
  <si>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</si>
  <si>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</si>
  <si>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</si>
  <si>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</si>
  <si>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</si>
  <si>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</si>
  <si>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</si>
  <si>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</si>
  <si>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</si>
  <si>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</si>
  <si>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</si>
  <si>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</si>
  <si>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</si>
  <si>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</si>
  <si>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</si>
  <si>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</si>
  <si>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</si>
  <si>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</si>
  <si>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</si>
  <si>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</si>
  <si>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</si>
  <si>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</si>
  <si>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</si>
  <si>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</si>
  <si>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</si>
  <si>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</si>
  <si>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</si>
  <si>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</si>
  <si>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</si>
  <si>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</si>
  <si>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</si>
  <si>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</si>
  <si>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</si>
  <si>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</si>
  <si>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</si>
  <si>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</si>
  <si>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</si>
  <si>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</si>
  <si>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</si>
  <si>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</si>
  <si>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</si>
  <si>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</si>
  <si>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</si>
  <si>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</si>
  <si>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</si>
  <si>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</si>
  <si>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</si>
  <si>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</si>
  <si>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</si>
  <si>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</si>
  <si>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</si>
  <si>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</si>
  <si>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</si>
  <si>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</si>
  <si>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</si>
  <si>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</si>
  <si>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</si>
  <si>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</si>
  <si>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</si>
  <si>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</si>
  <si>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</si>
  <si>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</si>
  <si>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</si>
  <si>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</si>
  <si>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</si>
  <si>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</si>
  <si>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</si>
  <si>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</si>
  <si>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</si>
  <si>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</si>
  <si>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</si>
  <si>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</si>
  <si>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</si>
  <si>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</si>
  <si>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</si>
  <si>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</si>
  <si>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</si>
  <si>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</si>
  <si>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</si>
  <si>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</si>
  <si>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</si>
  <si>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</si>
  <si>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</si>
  <si>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</si>
  <si>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</si>
  <si>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</si>
  <si>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</si>
  <si>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</si>
  <si>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</si>
  <si>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</si>
  <si>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</si>
  <si>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</si>
  <si>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</si>
  <si>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</si>
  <si>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</si>
  <si>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</si>
  <si>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</si>
  <si>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</si>
  <si>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</si>
  <si>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</si>
  <si>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</si>
  <si>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</si>
  <si>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</si>
  <si>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</si>
  <si>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</si>
  <si>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</si>
  <si>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</si>
  <si>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</si>
  <si>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</si>
  <si>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</si>
  <si>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</si>
  <si>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</si>
  <si>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</si>
  <si>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</si>
  <si>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</si>
  <si>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</si>
  <si>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</si>
  <si>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</si>
  <si>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</si>
  <si>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</si>
  <si>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</si>
  <si>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</si>
  <si>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</si>
  <si>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</si>
  <si>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</si>
  <si>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</si>
  <si>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</si>
  <si>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</si>
  <si>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</si>
  <si>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</si>
  <si>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</si>
  <si>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</si>
  <si>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</si>
  <si>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</si>
  <si>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</si>
  <si>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</si>
  <si>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</si>
  <si>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</si>
  <si>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</si>
  <si>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</si>
  <si>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</si>
  <si>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</si>
  <si>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</si>
  <si>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</si>
  <si>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</si>
  <si>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</si>
  <si>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</si>
  <si>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</si>
  <si>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</si>
  <si>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</si>
  <si>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</si>
  <si>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</si>
  <si>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</si>
  <si>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</si>
  <si>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</si>
  <si>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</si>
  <si>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</si>
  <si>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</si>
  <si>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</si>
  <si>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</si>
  <si>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</si>
  <si>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</si>
  <si>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</si>
  <si>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</si>
  <si>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</si>
  <si>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</si>
  <si>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</si>
  <si>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</si>
  <si>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</si>
  <si>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</si>
  <si>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</si>
  <si>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</si>
  <si>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</si>
  <si>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</si>
  <si>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</si>
  <si>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</si>
  <si>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</si>
  <si>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</si>
  <si>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</si>
  <si>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</si>
  <si>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</si>
  <si>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</si>
  <si>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</si>
  <si>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</si>
  <si>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</si>
  <si>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</si>
  <si>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</si>
  <si>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</si>
  <si>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</si>
  <si>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</si>
  <si>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</si>
  <si>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</si>
  <si>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</si>
  <si>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</si>
  <si>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</si>
  <si>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</si>
  <si>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</si>
  <si>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</si>
  <si>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</si>
  <si>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</si>
  <si>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</si>
  <si>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</si>
  <si>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</si>
  <si>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</si>
  <si>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</si>
  <si>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</si>
  <si>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</si>
  <si>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</si>
  <si>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</si>
  <si>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</si>
  <si>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</si>
  <si>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</si>
  <si>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</si>
  <si>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</si>
  <si>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</si>
  <si>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</si>
  <si>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</si>
  <si>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</si>
  <si>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</si>
  <si>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</si>
  <si>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</si>
  <si>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</si>
  <si>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</si>
  <si>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</si>
  <si>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</si>
  <si>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</si>
  <si>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</si>
  <si>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</si>
  <si>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</si>
  <si>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</si>
  <si>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</si>
  <si>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</si>
  <si>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</si>
  <si>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</si>
  <si>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</si>
  <si>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</si>
  <si>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</si>
  <si>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</si>
  <si>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</si>
  <si>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</si>
  <si>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</si>
  <si>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</si>
  <si>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</si>
  <si>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</si>
  <si>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</si>
  <si>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</si>
  <si>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</si>
  <si>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</si>
  <si>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</si>
  <si>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</si>
  <si>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</si>
  <si>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</si>
  <si>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</si>
  <si>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</si>
  <si>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</si>
  <si>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</si>
  <si>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</si>
  <si>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</si>
  <si>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</si>
  <si>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</si>
  <si>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</si>
  <si>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</si>
  <si>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</si>
  <si>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</si>
  <si>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</si>
  <si>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</si>
  <si>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</si>
  <si>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</si>
  <si>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</si>
  <si>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</si>
  <si>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</si>
  <si>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</si>
  <si>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</si>
  <si>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</si>
  <si>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</si>
  <si>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</si>
  <si>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</si>
  <si>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</si>
  <si>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</si>
  <si>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</si>
  <si>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</si>
  <si>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</si>
  <si>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</si>
  <si>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</si>
  <si>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</si>
  <si>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</si>
  <si>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</si>
  <si>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</si>
  <si>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</si>
  <si>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</si>
  <si>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</si>
  <si>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</si>
  <si>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</si>
  <si>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</si>
  <si>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</si>
  <si>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</si>
  <si>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</si>
  <si>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</si>
  <si>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</si>
  <si>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</si>
  <si>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</si>
  <si>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</si>
  <si>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</si>
  <si>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</si>
  <si>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</si>
  <si>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</si>
  <si>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</si>
  <si>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</si>
  <si>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</si>
  <si>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</si>
  <si>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</si>
  <si>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</si>
  <si>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</si>
  <si>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</si>
  <si>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</si>
  <si>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</si>
  <si>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</si>
  <si>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</si>
  <si>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</si>
  <si>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</si>
  <si>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</si>
  <si>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</si>
  <si>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</si>
  <si>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</si>
  <si>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</si>
  <si>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</si>
  <si>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</si>
  <si>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</si>
  <si>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</si>
  <si>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</si>
  <si>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</si>
  <si>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</si>
  <si>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</si>
  <si>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</si>
  <si>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</si>
  <si>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</si>
  <si>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</si>
  <si>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</si>
  <si>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</si>
  <si>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</si>
  <si>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</si>
  <si>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</si>
  <si>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</si>
  <si>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</si>
  <si>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</si>
  <si>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</si>
  <si>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</si>
  <si>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</si>
  <si>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</si>
  <si>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</si>
  <si>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</si>
  <si>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</si>
  <si>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</si>
  <si>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</si>
  <si>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</si>
  <si>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</si>
  <si>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</si>
  <si>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</si>
  <si>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</si>
  <si>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</si>
  <si>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</si>
  <si>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</si>
  <si>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</si>
  <si>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</si>
  <si>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</si>
  <si>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</si>
  <si>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</si>
  <si>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</si>
  <si>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</si>
  <si>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</si>
  <si>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</si>
  <si>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</si>
  <si>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</si>
  <si>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</si>
  <si>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</si>
  <si>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</si>
  <si>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</si>
  <si>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</si>
  <si>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</si>
  <si>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</si>
  <si>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</si>
  <si>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</si>
  <si>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</si>
  <si>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</si>
  <si>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</si>
  <si>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</si>
  <si>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</si>
  <si>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</si>
  <si>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</si>
  <si>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</si>
  <si>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</si>
  <si>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</si>
  <si>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</si>
  <si>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</si>
  <si>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</si>
  <si>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</si>
  <si>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</si>
  <si>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</si>
  <si>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</si>
  <si>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</si>
  <si>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</si>
  <si>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</si>
  <si>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</si>
  <si>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</si>
  <si>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</si>
  <si>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</si>
  <si>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</si>
  <si>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</si>
  <si>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</si>
  <si>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</si>
  <si>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</si>
  <si>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</si>
  <si>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</si>
  <si>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</si>
  <si>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</si>
  <si>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</si>
  <si>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</si>
  <si>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</si>
  <si>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</si>
  <si>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</si>
  <si>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</si>
  <si>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</si>
  <si>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</si>
  <si>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</si>
  <si>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</si>
  <si>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</si>
  <si>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</si>
  <si>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</si>
  <si>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</si>
  <si>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</si>
  <si>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</si>
  <si>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</si>
  <si>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</si>
  <si>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</si>
  <si>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</si>
  <si>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</si>
  <si>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</si>
  <si>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</si>
  <si>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</si>
  <si>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</si>
  <si>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</si>
  <si>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</si>
  <si>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</si>
  <si>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</si>
  <si>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</si>
  <si>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</si>
  <si>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</si>
  <si>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</si>
  <si>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</si>
  <si>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</si>
  <si>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</si>
  <si>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</si>
  <si>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</si>
  <si>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</si>
  <si>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</si>
  <si>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</si>
  <si>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</si>
  <si>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</si>
  <si>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</si>
  <si>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</si>
  <si>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</si>
  <si>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</si>
  <si>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</si>
  <si>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</si>
  <si>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</si>
  <si>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</si>
  <si>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</si>
  <si>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</si>
  <si>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</si>
  <si>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</si>
  <si>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</si>
  <si>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</si>
  <si>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</si>
  <si>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</si>
  <si>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</si>
  <si>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</si>
  <si>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</si>
  <si>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</si>
  <si>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</si>
  <si>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</si>
  <si>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</si>
  <si>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</si>
  <si>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</si>
  <si>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</si>
  <si>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</si>
  <si>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</si>
  <si>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</si>
  <si>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</si>
  <si>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</si>
  <si>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</si>
  <si>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</si>
  <si>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</si>
  <si>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</si>
  <si>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</si>
  <si>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</si>
  <si>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</si>
  <si>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</si>
  <si>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</si>
  <si>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</si>
  <si>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</si>
  <si>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</si>
  <si>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</si>
  <si>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</si>
  <si>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</si>
  <si>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</si>
  <si>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</si>
  <si>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</si>
  <si>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</si>
  <si>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</si>
  <si>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</si>
  <si>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</si>
  <si>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</si>
  <si>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</si>
  <si>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</si>
  <si>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</si>
  <si>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</si>
  <si>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</si>
  <si>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</si>
  <si>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</si>
  <si>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</si>
  <si>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</si>
  <si>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</si>
  <si>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</si>
  <si>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</si>
  <si>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</si>
  <si>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</si>
  <si>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</si>
  <si>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</si>
  <si>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</si>
  <si>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</si>
  <si>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</si>
  <si>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</si>
  <si>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</si>
  <si>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</si>
  <si>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</si>
  <si>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</si>
  <si>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</si>
  <si>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</si>
  <si>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</si>
  <si>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</si>
  <si>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</si>
  <si>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</si>
  <si>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</si>
  <si>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</si>
  <si>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</si>
  <si>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</si>
  <si>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</si>
  <si>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</si>
  <si>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</si>
  <si>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</si>
  <si>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</si>
  <si>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</si>
  <si>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</si>
  <si>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</si>
  <si>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</si>
  <si>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</si>
  <si>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</si>
  <si>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</si>
  <si>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</si>
  <si>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</si>
  <si>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</si>
  <si>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</si>
  <si>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</si>
  <si>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</si>
  <si>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</si>
  <si>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</si>
  <si>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</si>
  <si>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</si>
  <si>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</si>
  <si>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</si>
  <si>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</si>
  <si>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</si>
  <si>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</si>
  <si>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</si>
  <si>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</si>
  <si>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</si>
  <si>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</si>
  <si>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</si>
  <si>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</si>
  <si>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</si>
  <si>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</si>
  <si>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</si>
  <si>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</si>
  <si>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</si>
  <si>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</si>
  <si>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</si>
  <si>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</si>
  <si>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</si>
  <si>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</si>
  <si>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</si>
  <si>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</si>
  <si>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</si>
  <si>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</si>
  <si>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</si>
  <si>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</si>
  <si>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</si>
  <si>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</si>
  <si>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</si>
  <si>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</si>
  <si>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</si>
  <si>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</si>
  <si>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</si>
  <si>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</si>
  <si>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</si>
  <si>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</si>
  <si>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</si>
  <si>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</si>
  <si>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</si>
  <si>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</si>
  <si>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</si>
  <si>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</si>
  <si>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</si>
  <si>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</si>
  <si>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</si>
  <si>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</si>
  <si>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</si>
  <si>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</si>
  <si>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</si>
  <si>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</si>
  <si>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</si>
  <si>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</si>
  <si>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</si>
  <si>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</si>
  <si>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</si>
  <si>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</si>
  <si>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</si>
  <si>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</si>
  <si>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</si>
  <si>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</si>
  <si>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</si>
  <si>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</si>
  <si>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</si>
  <si>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</si>
  <si>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</si>
  <si>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</si>
  <si>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</si>
  <si>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</si>
  <si>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</si>
  <si>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</si>
  <si>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</si>
  <si>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</si>
  <si>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</si>
  <si>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</si>
  <si>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</si>
  <si>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</si>
  <si>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</si>
  <si>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</si>
  <si>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</si>
  <si>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</si>
  <si>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</si>
  <si>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</si>
  <si>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</si>
  <si>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</si>
  <si>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</si>
  <si>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</si>
  <si>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</si>
  <si>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</si>
  <si>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</si>
  <si>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</si>
  <si>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</si>
  <si>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</si>
  <si>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</si>
  <si>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</si>
  <si>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</si>
  <si>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</si>
  <si>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</si>
  <si>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</si>
  <si>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</si>
  <si>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</si>
  <si>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</si>
  <si>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</si>
  <si>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</si>
  <si>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</si>
  <si>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</si>
  <si>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</si>
  <si>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</si>
  <si>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</si>
  <si>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</si>
  <si>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</si>
  <si>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</si>
  <si>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</si>
  <si>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</si>
  <si>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</si>
  <si>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</si>
  <si>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</si>
  <si>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</si>
  <si>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</si>
  <si>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</si>
  <si>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</si>
  <si>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</si>
  <si>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</si>
  <si>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</si>
  <si>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</si>
  <si>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</si>
  <si>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</si>
  <si>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</si>
  <si>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</si>
  <si>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</si>
  <si>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</si>
  <si>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</si>
  <si>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</si>
  <si>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</si>
  <si>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</si>
  <si>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</si>
  <si>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</si>
  <si>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</si>
  <si>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</si>
  <si>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</si>
  <si>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</si>
  <si>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</si>
  <si>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</si>
  <si>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</si>
  <si>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</si>
  <si>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</si>
  <si>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</si>
  <si>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</si>
  <si>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</si>
  <si>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</si>
  <si>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</si>
  <si>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</si>
  <si>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</si>
  <si>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</si>
  <si>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</si>
  <si>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</si>
  <si>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</si>
  <si>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</si>
  <si>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</si>
  <si>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</si>
  <si>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</si>
  <si>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</si>
  <si>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</si>
  <si>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</si>
  <si>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</si>
  <si>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</si>
  <si>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</si>
  <si>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</si>
  <si>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</si>
  <si>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</si>
  <si>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</si>
  <si>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</si>
  <si>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</si>
  <si>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</si>
  <si>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</si>
  <si>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</si>
  <si>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</si>
  <si>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</si>
  <si>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</si>
  <si>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</si>
  <si>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</si>
  <si>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</si>
  <si>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</si>
  <si>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</si>
  <si>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</si>
  <si>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</si>
  <si>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</si>
  <si>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</si>
  <si>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</si>
  <si>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</si>
  <si>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</si>
  <si>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</si>
  <si>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</si>
  <si>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</si>
  <si>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</si>
  <si>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</si>
  <si>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</si>
  <si>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</si>
  <si>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</si>
  <si>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</si>
  <si>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</si>
  <si>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</si>
  <si>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</si>
  <si>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</si>
  <si>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</si>
  <si>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</si>
  <si>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</si>
  <si>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</si>
  <si>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</si>
  <si>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</si>
  <si>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</si>
  <si>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</si>
  <si>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</si>
  <si>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</si>
  <si>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</si>
  <si>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</si>
  <si>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</si>
  <si>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</si>
  <si>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</si>
  <si>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</si>
  <si>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</si>
  <si>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</si>
  <si>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</si>
  <si>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</si>
  <si>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</si>
  <si>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</si>
  <si>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</si>
  <si>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</si>
  <si>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</si>
  <si>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</si>
  <si>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</si>
  <si>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</si>
  <si>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</si>
  <si>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</si>
  <si>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</si>
  <si>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</si>
  <si>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</si>
  <si>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</si>
  <si>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</si>
  <si>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</si>
  <si>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</si>
  <si>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</si>
  <si>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</si>
  <si>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</si>
  <si>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</si>
  <si>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</si>
  <si>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</si>
  <si>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</si>
  <si>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</si>
  <si>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</si>
  <si>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</si>
  <si>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</si>
  <si>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</si>
  <si>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</si>
  <si>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</si>
  <si>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</si>
  <si>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</si>
  <si>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</si>
  <si>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</si>
  <si>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</si>
  <si>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</si>
  <si>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</si>
  <si>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</si>
  <si>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</si>
  <si>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</si>
  <si>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</si>
  <si>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</si>
  <si>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</si>
  <si>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</si>
  <si>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</si>
  <si>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</si>
  <si>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</si>
  <si>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</si>
  <si>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</si>
  <si>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</si>
  <si>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</si>
  <si>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</si>
  <si>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</si>
  <si>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</si>
  <si>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</si>
  <si>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</si>
  <si>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</si>
  <si>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</si>
  <si>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</si>
  <si>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</si>
  <si>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</si>
  <si>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</si>
  <si>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</si>
  <si>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</si>
  <si>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</si>
  <si>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</si>
  <si>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</si>
  <si>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</si>
  <si>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</si>
  <si>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</si>
  <si>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</si>
  <si>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</si>
  <si>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</si>
  <si>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</si>
  <si>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</si>
  <si>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</si>
  <si>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</si>
  <si>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</si>
  <si>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</si>
  <si>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</si>
  <si>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</si>
  <si>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</si>
  <si>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</si>
  <si>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</si>
  <si>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</si>
  <si>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</si>
  <si>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</si>
  <si>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</si>
  <si>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</si>
  <si>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</si>
  <si>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</si>
  <si>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</si>
  <si>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</si>
  <si>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</si>
  <si>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</si>
  <si>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</si>
  <si>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</si>
  <si>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</si>
  <si>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</si>
  <si>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</si>
  <si>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</si>
  <si>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</si>
  <si>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</si>
  <si>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</si>
  <si>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</si>
  <si>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</si>
  <si>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</si>
  <si>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</si>
  <si>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</si>
  <si>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</si>
  <si>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</si>
  <si>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</si>
  <si>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</si>
  <si>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</si>
  <si>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</si>
  <si>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</si>
  <si>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</si>
  <si>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</si>
  <si>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</si>
  <si>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</si>
  <si>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</si>
  <si>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</si>
  <si>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</si>
  <si>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</si>
  <si>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</si>
  <si>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</si>
  <si>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</si>
  <si>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</si>
  <si>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</si>
  <si>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</si>
  <si>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</si>
  <si>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</si>
  <si>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</si>
  <si>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</si>
  <si>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</si>
  <si>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</si>
  <si>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</si>
  <si>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</si>
  <si>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</si>
  <si>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</si>
  <si>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</si>
  <si>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</si>
  <si>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</si>
  <si>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</si>
  <si>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</si>
  <si>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</si>
  <si>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</si>
  <si>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</si>
  <si>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</si>
  <si>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</si>
  <si>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</si>
  <si>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</si>
  <si>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</si>
  <si>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</si>
  <si>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</si>
  <si>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</si>
  <si>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</si>
  <si>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</si>
  <si>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</si>
  <si>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</si>
  <si>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</si>
  <si>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</si>
  <si>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</si>
  <si>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</si>
  <si>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</si>
  <si>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</si>
  <si>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</si>
  <si>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</si>
  <si>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</si>
  <si>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</si>
  <si>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</si>
  <si>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</si>
  <si>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</si>
  <si>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</si>
  <si>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</si>
  <si>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</si>
  <si>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</si>
  <si>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</si>
  <si>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</si>
  <si>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</si>
  <si>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</si>
  <si>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</si>
  <si>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</si>
  <si>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</si>
  <si>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</si>
  <si>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</si>
  <si>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</si>
  <si>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</si>
  <si>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</si>
  <si>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</si>
  <si>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</si>
  <si>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</si>
  <si>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</si>
  <si>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</si>
  <si>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</si>
  <si>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</si>
  <si>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</si>
  <si>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</si>
  <si>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</si>
  <si>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</si>
  <si>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</si>
  <si>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</si>
  <si>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</si>
  <si>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</si>
  <si>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</si>
  <si>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</si>
  <si>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</si>
  <si>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</si>
  <si>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</si>
  <si>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</si>
  <si>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</si>
  <si>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</si>
  <si>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</si>
  <si>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</si>
  <si>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</si>
  <si>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</si>
  <si>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</si>
  <si>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</si>
  <si>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</si>
  <si>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</si>
  <si>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</si>
  <si>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</si>
  <si>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</si>
  <si>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</si>
  <si>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</si>
  <si>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</si>
  <si>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</si>
  <si>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</si>
  <si>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</si>
  <si>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</si>
  <si>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</si>
  <si>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</si>
  <si>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</si>
  <si>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</si>
  <si>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</si>
  <si>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</si>
  <si>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</si>
  <si>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</si>
  <si>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</si>
  <si>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</si>
  <si>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</si>
  <si>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</si>
  <si>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</si>
  <si>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</si>
  <si>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</si>
  <si>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</si>
  <si>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</si>
  <si>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</si>
  <si>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</si>
  <si>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</si>
  <si>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</si>
  <si>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</si>
  <si>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</si>
  <si>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</si>
  <si>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</si>
  <si>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</si>
  <si>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</si>
  <si>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</si>
  <si>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</si>
  <si>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</si>
  <si>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</si>
  <si>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</si>
  <si>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</si>
  <si>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</si>
  <si>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</si>
  <si>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</si>
  <si>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</si>
  <si>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</si>
  <si>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</si>
  <si>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</si>
  <si>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</si>
  <si>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</si>
  <si>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</si>
  <si>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</si>
  <si>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</si>
  <si>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</si>
  <si>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</si>
  <si>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</si>
  <si>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</si>
  <si>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</si>
  <si>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</si>
  <si>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</si>
  <si>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</si>
  <si>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</si>
  <si>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</si>
  <si>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</si>
  <si>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</si>
  <si>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</si>
  <si>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</si>
  <si>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</si>
  <si>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</si>
  <si>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</si>
  <si>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</si>
  <si>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</si>
  <si>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</si>
  <si>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</si>
  <si>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</si>
  <si>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</si>
  <si>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</si>
  <si>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</si>
  <si>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</si>
  <si>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</si>
  <si>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</si>
  <si>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</si>
  <si>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</si>
  <si>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</si>
  <si>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</si>
  <si>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</si>
  <si>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</si>
  <si>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</si>
  <si>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</si>
  <si>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</si>
  <si>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</si>
  <si>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</si>
  <si>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</si>
  <si>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</si>
  <si>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</si>
  <si>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</si>
  <si>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</si>
  <si>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</si>
  <si>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</si>
  <si>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</si>
  <si>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</si>
  <si>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</si>
  <si>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</si>
  <si>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</si>
  <si>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</si>
  <si>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</si>
  <si>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</si>
  <si>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</si>
  <si>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</si>
  <si>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</si>
  <si>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</si>
  <si>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</si>
  <si>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</si>
  <si>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</si>
  <si>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</si>
  <si>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</si>
  <si>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</si>
  <si>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</si>
  <si>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</si>
  <si>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</si>
  <si>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</si>
  <si>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</si>
  <si>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</si>
  <si>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</si>
  <si>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</si>
  <si>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</si>
  <si>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</si>
  <si>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</si>
  <si>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</si>
  <si>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</si>
  <si>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</si>
  <si>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</si>
  <si>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</si>
  <si>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</si>
  <si>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</si>
  <si>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</si>
  <si>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</si>
  <si>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</si>
  <si>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</si>
  <si>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</si>
  <si>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</si>
  <si>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</si>
  <si>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</si>
  <si>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</si>
  <si>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</si>
  <si>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</si>
  <si>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</si>
  <si>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</si>
  <si>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</si>
  <si>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</si>
  <si>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</si>
  <si>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</si>
  <si>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</si>
  <si>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</si>
  <si>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</si>
  <si>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</si>
  <si>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</si>
  <si>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</si>
  <si>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</si>
  <si>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</si>
  <si>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</si>
  <si>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</si>
  <si>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</si>
  <si>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</si>
  <si>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</si>
  <si>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</si>
  <si>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</si>
  <si>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</si>
  <si>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</si>
  <si>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</si>
  <si>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</si>
  <si>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</si>
  <si>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</si>
  <si>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</si>
  <si>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</si>
  <si>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</si>
  <si>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</si>
  <si>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</si>
  <si>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</si>
  <si>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</si>
  <si>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</si>
  <si>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</si>
  <si>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</si>
  <si>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</si>
  <si>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</si>
  <si>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</si>
  <si>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</si>
  <si>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</si>
  <si>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</si>
  <si>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</si>
  <si>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</si>
  <si>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</si>
  <si>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</si>
  <si>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</si>
  <si>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</si>
  <si>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</si>
  <si>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</si>
  <si>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</si>
  <si>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</si>
  <si>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</si>
  <si>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</si>
  <si>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</si>
  <si>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</si>
  <si>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</si>
  <si>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</si>
  <si>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</si>
  <si>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</si>
  <si>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</si>
  <si>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</si>
  <si>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</si>
  <si>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</si>
  <si>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</si>
  <si>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</si>
  <si>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</si>
  <si>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</si>
  <si>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</si>
  <si>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</si>
  <si>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</si>
  <si>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</si>
  <si>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</si>
  <si>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</si>
  <si>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</si>
  <si>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</si>
  <si>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</si>
  <si>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</si>
  <si>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</si>
  <si>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</si>
  <si>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</si>
  <si>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</si>
  <si>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</si>
  <si>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</si>
  <si>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</si>
  <si>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</si>
  <si>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</si>
  <si>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</si>
  <si>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</si>
  <si>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</si>
  <si>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</si>
  <si>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</si>
  <si>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</si>
  <si>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</si>
  <si>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</si>
  <si>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</si>
  <si>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</si>
  <si>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</si>
  <si>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</si>
  <si>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</si>
  <si>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</si>
  <si>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</si>
  <si>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</si>
  <si>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</si>
  <si>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</si>
  <si>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</si>
  <si>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</si>
  <si>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</si>
  <si>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</si>
  <si>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</si>
  <si>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</si>
  <si>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</si>
  <si>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</si>
  <si>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</si>
  <si>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</si>
  <si>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</si>
  <si>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</si>
  <si>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</si>
  <si>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</si>
  <si>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</si>
  <si>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</si>
  <si>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</si>
  <si>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</si>
  <si>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</si>
  <si>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</si>
  <si>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</si>
  <si>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</si>
  <si>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</si>
  <si>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</si>
  <si>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</si>
  <si>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</si>
  <si>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</si>
  <si>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</si>
  <si>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</si>
  <si>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</si>
  <si>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</si>
  <si>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</si>
  <si>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</si>
  <si>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</si>
  <si>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</si>
  <si>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</si>
  <si>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</si>
  <si>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</si>
  <si>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</si>
  <si>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</si>
  <si>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</si>
  <si>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</si>
  <si>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</si>
  <si>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</si>
  <si>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</si>
  <si>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</si>
  <si>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</si>
  <si>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</si>
  <si>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</si>
  <si>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</si>
  <si>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</si>
  <si>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</si>
  <si>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</si>
  <si>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</si>
  <si>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</si>
  <si>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</si>
  <si>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</si>
  <si>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</si>
  <si>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</si>
  <si>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</si>
  <si>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</si>
  <si>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</si>
  <si>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</si>
  <si>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</si>
  <si>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</si>
  <si>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</si>
  <si>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</si>
  <si>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</si>
  <si>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</si>
  <si>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</si>
  <si>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</si>
  <si>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</si>
  <si>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</si>
  <si>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</si>
  <si>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</si>
  <si>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</si>
  <si>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</si>
  <si>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</si>
  <si>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</si>
  <si>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</si>
  <si>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</si>
  <si>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</si>
  <si>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</si>
  <si>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</si>
  <si>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</si>
  <si>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</si>
  <si>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</si>
  <si>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</si>
  <si>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</si>
  <si>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</si>
  <si>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</si>
  <si>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</si>
  <si>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</si>
  <si>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</si>
  <si>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</si>
  <si>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</si>
  <si>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</si>
  <si>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</si>
  <si>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</si>
  <si>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</si>
  <si>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</si>
  <si>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</si>
  <si>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</si>
  <si>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</si>
  <si>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</si>
  <si>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</si>
  <si>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</si>
  <si>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</si>
  <si>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</si>
  <si>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</si>
  <si>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</si>
  <si>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</si>
  <si>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</si>
  <si>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</si>
  <si>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</si>
  <si>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</si>
  <si>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</si>
  <si>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</si>
  <si>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</si>
  <si>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</si>
  <si>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</si>
  <si>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</si>
  <si>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</si>
  <si>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</si>
  <si>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</si>
  <si>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</si>
  <si>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</si>
  <si>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</si>
  <si>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</si>
  <si>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</si>
  <si>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</si>
  <si>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</si>
  <si>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</si>
  <si>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</si>
  <si>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</si>
  <si>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</si>
  <si>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</si>
  <si>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</si>
  <si>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</si>
  <si>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</si>
  <si>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</si>
  <si>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</si>
  <si>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</si>
  <si>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</si>
  <si>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</si>
  <si>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</si>
  <si>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</si>
  <si>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</si>
  <si>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</si>
  <si>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</si>
  <si>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</si>
  <si>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</si>
  <si>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</si>
  <si>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</si>
  <si>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</si>
  <si>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</si>
  <si>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</si>
  <si>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</si>
  <si>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</si>
  <si>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</si>
  <si>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</si>
  <si>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</si>
  <si>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</si>
  <si>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</si>
  <si>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</si>
  <si>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</si>
  <si>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</si>
  <si>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</si>
  <si>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</si>
  <si>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</si>
  <si>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</si>
  <si>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</si>
  <si>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</si>
  <si>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</si>
  <si>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</si>
  <si>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</si>
  <si>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</si>
  <si>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</si>
  <si>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</si>
  <si>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</si>
  <si>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</si>
  <si>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</si>
  <si>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</si>
  <si>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</si>
  <si>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</si>
  <si>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</si>
  <si>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</si>
  <si>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</si>
  <si>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</si>
  <si>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</si>
  <si>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</si>
  <si>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</si>
  <si>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</si>
  <si>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</si>
  <si>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</si>
  <si>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</si>
  <si>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</si>
  <si>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</si>
  <si>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</si>
  <si>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</si>
  <si>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</si>
  <si>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</si>
  <si>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</si>
  <si>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</si>
  <si>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</si>
  <si>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</si>
  <si>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</si>
  <si>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</si>
  <si>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</si>
  <si>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</si>
  <si>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</si>
  <si>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</si>
  <si>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</si>
  <si>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</si>
  <si>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</si>
  <si>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</si>
  <si>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</si>
  <si>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</si>
  <si>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</si>
  <si>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</si>
  <si>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</si>
  <si>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</si>
  <si>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</si>
  <si>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</si>
  <si>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</si>
  <si>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</si>
  <si>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</si>
  <si>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</si>
  <si>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</si>
  <si>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</si>
  <si>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</si>
  <si>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</si>
  <si>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</si>
  <si>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</si>
  <si>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</si>
  <si>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</si>
  <si>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</si>
  <si>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</si>
  <si>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</si>
  <si>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</si>
  <si>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</si>
  <si>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</si>
  <si>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</si>
  <si>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</si>
  <si>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</si>
  <si>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</si>
  <si>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</si>
  <si>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</si>
  <si>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</si>
  <si>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</si>
  <si>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</si>
  <si>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</si>
  <si>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</si>
  <si>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</si>
  <si>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</si>
  <si>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</si>
  <si>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</si>
  <si>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</si>
  <si>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</si>
  <si>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</si>
  <si>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</si>
  <si>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</si>
  <si>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</si>
  <si>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</si>
  <si>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</si>
  <si>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</si>
  <si>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</si>
  <si>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</si>
  <si>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</si>
  <si>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</si>
  <si>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</si>
  <si>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</si>
  <si>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</si>
  <si>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</si>
  <si>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</si>
  <si>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</si>
  <si>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</si>
  <si>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</si>
  <si>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</si>
  <si>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</si>
  <si>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</si>
  <si>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</si>
  <si>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</si>
  <si>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</si>
  <si>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</si>
  <si>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</si>
  <si>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</si>
  <si>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</si>
  <si>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</si>
  <si>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</si>
  <si>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</si>
  <si>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</si>
  <si>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</si>
  <si>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</si>
  <si>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</si>
  <si>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</si>
  <si>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</si>
  <si>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</si>
  <si>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</si>
  <si>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</si>
  <si>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</si>
  <si>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</si>
  <si>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</si>
  <si>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</si>
  <si>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</si>
  <si>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</si>
  <si>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</si>
  <si>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</si>
  <si>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</si>
  <si>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</si>
  <si>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</si>
  <si>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</si>
  <si>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</si>
  <si>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</si>
  <si>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</si>
  <si>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</si>
  <si>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</si>
  <si>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</si>
  <si>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</si>
  <si>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</si>
  <si>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</si>
  <si>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</si>
  <si>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</si>
  <si>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</si>
  <si>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</si>
  <si>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</si>
  <si>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</si>
  <si>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</si>
  <si>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</si>
  <si>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</si>
  <si>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</si>
  <si>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</si>
  <si>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</si>
  <si>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</si>
  <si>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</si>
  <si>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</si>
  <si>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</si>
  <si>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</si>
  <si>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</si>
  <si>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</si>
  <si>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</si>
  <si>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</si>
  <si>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</si>
  <si>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</si>
  <si>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</si>
  <si>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</si>
  <si>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</si>
  <si>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</si>
  <si>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</si>
  <si>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</si>
  <si>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</si>
  <si>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</si>
  <si>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</si>
  <si>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</si>
  <si>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</si>
  <si>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</si>
  <si>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</si>
  <si>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</si>
  <si>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</si>
  <si>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</si>
  <si>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</si>
  <si>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</si>
  <si>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</si>
  <si>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</si>
  <si>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</si>
  <si>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</si>
  <si>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</si>
  <si>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</si>
  <si>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</si>
  <si>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</si>
  <si>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</si>
  <si>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</si>
  <si>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</si>
  <si>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</si>
  <si>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</si>
  <si>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</si>
  <si>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</si>
  <si>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</si>
  <si>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</si>
  <si>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</si>
  <si>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</si>
  <si>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</si>
  <si>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</si>
  <si>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</si>
  <si>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</si>
  <si>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</si>
  <si>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</si>
  <si>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</si>
  <si>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</si>
  <si>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</si>
  <si>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</si>
  <si>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</si>
  <si>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</si>
  <si>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</si>
  <si>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</si>
  <si>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</si>
  <si>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</si>
  <si>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</si>
  <si>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</si>
  <si>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</si>
  <si>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</si>
  <si>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</si>
  <si>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</si>
  <si>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</si>
  <si>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</si>
  <si>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</si>
  <si>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</si>
  <si>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</si>
  <si>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</si>
  <si>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</si>
  <si>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</si>
  <si>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</si>
  <si>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</si>
  <si>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</si>
  <si>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</si>
  <si>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</si>
  <si>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</si>
  <si>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</si>
  <si>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</si>
  <si>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</si>
  <si>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</si>
  <si>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</si>
  <si>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</si>
  <si>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</si>
  <si>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</si>
  <si>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</si>
  <si>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</si>
  <si>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</si>
  <si>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</si>
  <si>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</si>
  <si>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</si>
  <si>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</si>
  <si>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</si>
  <si>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</si>
  <si>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</si>
  <si>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</si>
  <si>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</si>
  <si>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</si>
  <si>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</si>
  <si>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</si>
  <si>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</si>
  <si>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</si>
  <si>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</si>
  <si>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</si>
  <si>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</si>
  <si>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</si>
  <si>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</si>
  <si>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</si>
  <si>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</si>
  <si>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</si>
  <si>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</si>
  <si>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</si>
  <si>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</si>
  <si>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</si>
  <si>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</si>
  <si>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</si>
  <si>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</si>
  <si>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</si>
  <si>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</si>
  <si>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</si>
  <si>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</si>
  <si>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</si>
  <si>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</si>
  <si>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</si>
  <si>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</si>
  <si>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</si>
  <si>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</si>
  <si>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</si>
  <si>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</si>
  <si>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</si>
  <si>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</si>
  <si>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</si>
  <si>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</si>
  <si>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</si>
  <si>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</si>
  <si>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</si>
  <si>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</si>
  <si>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</si>
  <si>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</si>
  <si>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</si>
  <si>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</si>
  <si>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</si>
  <si>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</si>
  <si>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</si>
  <si>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</si>
  <si>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</si>
  <si>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</si>
  <si>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</si>
  <si>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</si>
  <si>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</si>
  <si>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</si>
  <si>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</si>
  <si>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</si>
  <si>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</si>
  <si>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</si>
  <si>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</si>
  <si>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</si>
  <si>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</si>
  <si>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</si>
  <si>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</si>
  <si>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</si>
  <si>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</si>
  <si>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</si>
  <si>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</si>
  <si>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</si>
  <si>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</si>
  <si>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</si>
  <si>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</si>
  <si>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</si>
  <si>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</si>
  <si>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</si>
  <si>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</si>
  <si>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</si>
  <si>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</si>
  <si>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</si>
  <si>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</si>
  <si>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</si>
  <si>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</si>
  <si>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</si>
  <si>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</si>
  <si>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</si>
  <si>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</si>
  <si>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</si>
  <si>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</si>
  <si>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</si>
  <si>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</si>
  <si>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</si>
  <si>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</si>
  <si>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</si>
  <si>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</si>
  <si>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</si>
  <si>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</si>
  <si>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</si>
  <si>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</si>
  <si>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</si>
  <si>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</si>
  <si>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</si>
  <si>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</si>
  <si>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</si>
  <si>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</si>
  <si>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</si>
  <si>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</si>
  <si>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</si>
  <si>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</si>
  <si>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</si>
  <si>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</si>
  <si>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</si>
  <si>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</si>
  <si>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</si>
  <si>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</si>
  <si>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</si>
  <si>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</si>
  <si>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</si>
  <si>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</si>
  <si>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</si>
  <si>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</si>
  <si>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</si>
  <si>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</si>
  <si>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</si>
  <si>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</si>
  <si>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</si>
  <si>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</si>
  <si>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</si>
  <si>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</si>
  <si>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</si>
  <si>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</si>
  <si>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</si>
  <si>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</si>
  <si>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</si>
  <si>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</si>
  <si>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</si>
  <si>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</si>
  <si>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</si>
  <si>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</si>
  <si>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</si>
  <si>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</si>
  <si>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</si>
  <si>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</si>
  <si>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</si>
  <si>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</si>
  <si>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</si>
  <si>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</si>
  <si>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</si>
  <si>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</si>
  <si>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</si>
  <si>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</si>
  <si>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</si>
  <si>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</si>
  <si>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</si>
  <si>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</si>
  <si>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</si>
  <si>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</si>
  <si>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</si>
  <si>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</si>
  <si>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</si>
  <si>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</si>
  <si>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</si>
  <si>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</si>
  <si>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</si>
  <si>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</si>
  <si>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</si>
  <si>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</si>
  <si>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</si>
  <si>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</si>
  <si>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</si>
  <si>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</si>
  <si>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</si>
  <si>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</si>
  <si>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</si>
  <si>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</si>
  <si>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</si>
  <si>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</si>
  <si>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</si>
  <si>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</si>
  <si>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</si>
  <si>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</si>
  <si>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</si>
  <si>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</si>
  <si>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</si>
  <si>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</si>
  <si>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</si>
  <si>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</si>
  <si>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</si>
  <si>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</si>
  <si>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</si>
  <si>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</si>
  <si>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</si>
  <si>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</si>
  <si>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</si>
  <si>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</si>
  <si>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</si>
  <si>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</si>
  <si>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</si>
  <si>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</si>
  <si>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</si>
  <si>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</si>
  <si>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</si>
  <si>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</si>
  <si>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</si>
  <si>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</si>
  <si>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</si>
  <si>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</si>
  <si>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</si>
  <si>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</si>
  <si>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</si>
  <si>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</si>
  <si>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</si>
  <si>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</si>
  <si>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</si>
  <si>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</si>
  <si>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</si>
  <si>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</si>
  <si>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</si>
  <si>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</si>
  <si>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</si>
  <si>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</si>
  <si>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</si>
  <si>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</si>
  <si>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</si>
  <si>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</si>
  <si>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</si>
  <si>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</si>
  <si>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</si>
  <si>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</si>
  <si>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</si>
  <si>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</si>
  <si>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</si>
  <si>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</si>
  <si>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</si>
  <si>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</si>
  <si>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</si>
  <si>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</si>
  <si>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</si>
  <si>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</si>
  <si>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</si>
  <si>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</si>
  <si>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</si>
  <si>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</si>
  <si>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</si>
  <si>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</si>
  <si>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</si>
  <si>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</si>
  <si>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</si>
  <si>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</si>
  <si>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</si>
  <si>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</si>
  <si>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</si>
  <si>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</si>
  <si>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</si>
  <si>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</si>
  <si>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</si>
  <si>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</si>
  <si>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</si>
  <si>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</si>
  <si>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</si>
  <si>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</si>
  <si>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</si>
  <si>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</si>
  <si>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</si>
  <si>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</si>
  <si>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</si>
  <si>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</si>
  <si>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</si>
  <si>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</si>
  <si>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</si>
  <si>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</si>
  <si>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</si>
  <si>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</si>
  <si>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</si>
  <si>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</si>
  <si>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</si>
  <si>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</si>
  <si>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</si>
  <si>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</si>
  <si>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</si>
  <si>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</si>
  <si>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</si>
  <si>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</si>
  <si>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</si>
  <si>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</si>
  <si>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</si>
  <si>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</si>
  <si>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</si>
  <si>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</si>
  <si>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</si>
  <si>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</si>
  <si>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</si>
  <si>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</si>
  <si>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</si>
  <si>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</si>
  <si>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</si>
  <si>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</si>
  <si>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</si>
  <si>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</si>
  <si>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</si>
  <si>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</si>
  <si>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</si>
  <si>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</si>
  <si>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</si>
  <si>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</si>
  <si>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</si>
  <si>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</si>
  <si>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</si>
  <si>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</si>
  <si>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</si>
  <si>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</si>
  <si>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</si>
  <si>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</si>
  <si>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</si>
  <si>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</si>
  <si>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</si>
  <si>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</si>
  <si>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</si>
  <si>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</si>
  <si>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</si>
  <si>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</si>
  <si>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</si>
  <si>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</si>
  <si>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</si>
  <si>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</si>
  <si>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</si>
  <si>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</si>
  <si>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</si>
  <si>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</si>
  <si>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</si>
  <si>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</si>
  <si>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</si>
  <si>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</si>
  <si>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</si>
  <si>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</si>
  <si>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</si>
  <si>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</si>
  <si>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</si>
  <si>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</si>
  <si>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</si>
  <si>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</si>
  <si>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</si>
  <si>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</si>
  <si>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</si>
  <si>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</si>
  <si>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</si>
  <si>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</si>
  <si>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</si>
  <si>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</si>
  <si>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</si>
  <si>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</si>
  <si>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</si>
  <si>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</si>
  <si>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</si>
  <si>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</si>
  <si>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</si>
  <si>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</si>
  <si>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</si>
  <si>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</si>
  <si>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</si>
  <si>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</si>
  <si>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</si>
  <si>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</si>
  <si>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</si>
  <si>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</si>
  <si>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</si>
  <si>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</si>
  <si>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</si>
  <si>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</si>
  <si>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</si>
  <si>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</si>
  <si>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</si>
  <si>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</si>
  <si>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</si>
  <si>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</si>
  <si>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</si>
  <si>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</si>
  <si>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</si>
  <si>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</si>
  <si>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</si>
  <si>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</si>
  <si>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</si>
  <si>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</si>
  <si>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</si>
  <si>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</si>
  <si>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</si>
  <si>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</si>
  <si>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</si>
  <si>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</si>
  <si>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</si>
  <si>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</si>
  <si>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</si>
  <si>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</si>
  <si>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</si>
  <si>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</si>
  <si>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</si>
  <si>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</si>
  <si>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</si>
  <si>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</si>
  <si>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</si>
  <si>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</si>
  <si>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</si>
  <si>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</si>
  <si>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</si>
  <si>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</si>
  <si>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</si>
  <si>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</si>
  <si>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</si>
  <si>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</si>
  <si>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</si>
  <si>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</si>
  <si>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</si>
  <si>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</si>
  <si>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</si>
  <si>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</si>
  <si>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</si>
  <si>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</si>
  <si>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</si>
  <si>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</si>
  <si>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</si>
  <si>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</si>
  <si>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</si>
  <si>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</si>
  <si>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</si>
  <si>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</si>
  <si>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</si>
  <si>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</si>
  <si>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</si>
  <si>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</si>
  <si>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</si>
  <si>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</si>
  <si>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</si>
  <si>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</si>
  <si>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</si>
  <si>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</si>
  <si>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</si>
  <si>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</si>
  <si>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</si>
  <si>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</si>
  <si>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</si>
  <si>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</si>
  <si>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</si>
  <si>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</si>
  <si>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</si>
  <si>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</si>
  <si>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</si>
  <si>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</si>
  <si>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</si>
  <si>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</si>
  <si>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</si>
  <si>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</si>
  <si>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</si>
  <si>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</si>
  <si>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</si>
  <si>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</si>
  <si>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</si>
  <si>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</si>
  <si>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</si>
  <si>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</si>
  <si>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</si>
  <si>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</si>
  <si>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</si>
  <si>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</si>
  <si>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</si>
  <si>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</si>
  <si>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</si>
  <si>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</si>
  <si>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</si>
  <si>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</si>
  <si>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</si>
  <si>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</si>
  <si>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</si>
  <si>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</si>
  <si>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</si>
  <si>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</si>
  <si>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</si>
  <si>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</si>
  <si>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</si>
  <si>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</si>
  <si>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</si>
  <si>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</si>
  <si>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</si>
  <si>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</si>
  <si>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</si>
  <si>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</si>
  <si>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</si>
  <si>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</si>
  <si>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</si>
  <si>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</si>
  <si>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</si>
  <si>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</si>
  <si>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</si>
  <si>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</si>
  <si>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</si>
  <si>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</si>
  <si>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</si>
  <si>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</si>
  <si>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</si>
  <si>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</si>
  <si>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</si>
  <si>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</si>
  <si>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</si>
  <si>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</si>
  <si>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</si>
  <si>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</si>
  <si>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</si>
  <si>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</si>
  <si>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</si>
  <si>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</si>
  <si>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</si>
  <si>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</si>
  <si>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</si>
  <si>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</si>
  <si>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</si>
  <si>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</si>
  <si>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</si>
  <si>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</si>
  <si>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</si>
  <si>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</si>
  <si>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</si>
  <si>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</si>
  <si>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</si>
  <si>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</si>
  <si>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</si>
  <si>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</si>
  <si>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</si>
  <si>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</si>
  <si>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</si>
  <si>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</si>
  <si>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</si>
  <si>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</si>
  <si>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</si>
  <si>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</si>
  <si>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</si>
  <si>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</si>
  <si>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</si>
  <si>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</si>
  <si>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</si>
  <si>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</si>
  <si>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</si>
  <si>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</si>
  <si>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</si>
  <si>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</si>
  <si>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</si>
  <si>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</si>
  <si>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</si>
  <si>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</si>
  <si>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</si>
  <si>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</si>
  <si>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</si>
  <si>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</si>
  <si>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</si>
  <si>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</si>
  <si>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</si>
  <si>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</si>
  <si>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</si>
  <si>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</si>
  <si>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</si>
  <si>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</si>
  <si>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</si>
  <si>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</si>
  <si>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</si>
  <si>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</si>
  <si>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</si>
  <si>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</si>
  <si>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</si>
  <si>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</si>
  <si>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</si>
  <si>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</si>
  <si>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</si>
  <si>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</si>
  <si>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</si>
  <si>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</si>
  <si>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</si>
  <si>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</si>
  <si>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</si>
  <si>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</si>
  <si>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</si>
  <si>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</si>
  <si>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</si>
  <si>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</si>
  <si>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</si>
  <si>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</si>
  <si>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</si>
  <si>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</si>
  <si>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</si>
  <si>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</si>
  <si>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</si>
  <si>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</si>
  <si>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</si>
  <si>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</si>
  <si>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</si>
  <si>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</si>
  <si>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</si>
  <si>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</si>
  <si>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</si>
  <si>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</si>
  <si>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</si>
  <si>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</si>
  <si>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</si>
  <si>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</si>
  <si>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</si>
  <si>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</si>
  <si>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</si>
  <si>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</si>
  <si>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</si>
  <si>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</si>
  <si>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</si>
  <si>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</si>
  <si>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</si>
  <si>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</si>
  <si>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</si>
  <si>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</si>
  <si>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</si>
  <si>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</si>
  <si>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</si>
  <si>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</si>
  <si>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</si>
  <si>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</si>
  <si>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</si>
  <si>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</si>
  <si>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</si>
  <si>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</si>
  <si>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</si>
  <si>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</si>
  <si>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</si>
  <si>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</si>
  <si>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</si>
  <si>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</si>
  <si>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</si>
  <si>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</si>
  <si>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</si>
  <si>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</si>
  <si>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</si>
  <si>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</si>
  <si>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</si>
  <si>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</si>
  <si>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</si>
  <si>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</si>
  <si>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</si>
  <si>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</si>
  <si>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</si>
  <si>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</si>
  <si>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</si>
  <si>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</si>
  <si>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</si>
  <si>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</si>
  <si>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</si>
  <si>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</si>
  <si>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</si>
  <si>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</si>
  <si>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</si>
  <si>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</si>
  <si>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</si>
  <si>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</si>
  <si>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</si>
  <si>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</si>
  <si>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</si>
  <si>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</si>
  <si>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</si>
  <si>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</si>
  <si>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</si>
  <si>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</si>
  <si>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</si>
  <si>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</si>
  <si>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</si>
  <si>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</si>
  <si>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</si>
  <si>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</si>
  <si>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</si>
  <si>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</si>
  <si>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</si>
  <si>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</si>
  <si>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</si>
  <si>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</si>
  <si>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</si>
  <si>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</si>
  <si>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</si>
  <si>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</si>
  <si>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</si>
  <si>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</si>
  <si>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</si>
  <si>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</si>
  <si>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</si>
  <si>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</si>
  <si>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</si>
  <si>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</si>
  <si>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</si>
  <si>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</si>
  <si>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</si>
  <si>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</si>
  <si>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</si>
  <si>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</si>
  <si>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</si>
  <si>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</si>
  <si>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</si>
  <si>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</si>
  <si>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</si>
  <si>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</si>
  <si>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</si>
  <si>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</si>
  <si>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</si>
  <si>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</si>
  <si>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</si>
  <si>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</si>
  <si>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</si>
  <si>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</si>
  <si>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</si>
  <si>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</si>
  <si>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</si>
  <si>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</si>
  <si>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</si>
  <si>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</si>
  <si>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</si>
  <si>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</si>
  <si>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</si>
  <si>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</si>
  <si>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</si>
  <si>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</si>
  <si>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</si>
  <si>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</si>
  <si>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</si>
  <si>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</si>
  <si>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</si>
  <si>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</si>
  <si>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</si>
  <si>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</si>
  <si>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</si>
  <si>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</si>
  <si>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</si>
  <si>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</si>
  <si>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</si>
  <si>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</si>
  <si>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</si>
  <si>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</si>
  <si>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</si>
  <si>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</si>
  <si>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</si>
  <si>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</si>
  <si>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</si>
  <si>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</si>
  <si>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</si>
  <si>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</si>
  <si>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</si>
  <si>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</si>
  <si>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</si>
  <si>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</si>
  <si>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</si>
  <si>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</si>
  <si>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</si>
  <si>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</si>
  <si>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</si>
  <si>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</si>
  <si>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</si>
  <si>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</si>
  <si>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</si>
  <si>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</si>
  <si>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</si>
  <si>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</si>
  <si>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</si>
  <si>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</si>
  <si>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</si>
  <si>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</si>
  <si>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</si>
  <si>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</si>
  <si>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</si>
  <si>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</si>
  <si>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</si>
  <si>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</si>
  <si>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</si>
  <si>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</si>
  <si>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</si>
  <si>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</si>
  <si>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</si>
  <si>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</si>
  <si>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</si>
  <si>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</si>
  <si>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</si>
  <si>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</si>
  <si>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</si>
  <si>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</si>
  <si>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</si>
  <si>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</si>
  <si>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</si>
  <si>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</si>
  <si>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</si>
  <si>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</si>
  <si>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</si>
  <si>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</si>
  <si>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</si>
  <si>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</si>
  <si>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</si>
  <si>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</si>
  <si>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</si>
  <si>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</si>
  <si>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</si>
  <si>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</si>
  <si>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</si>
  <si>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</si>
  <si>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</si>
  <si>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</si>
  <si>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</si>
  <si>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</si>
  <si>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</si>
  <si>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</si>
  <si>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</si>
  <si>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</si>
  <si>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</si>
  <si>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</si>
  <si>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</si>
  <si>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</si>
  <si>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</si>
  <si>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</si>
  <si>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</si>
  <si>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</si>
  <si>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</si>
  <si>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</si>
  <si>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</si>
  <si>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</si>
  <si>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</si>
  <si>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</si>
  <si>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</si>
  <si>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</si>
  <si>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</si>
  <si>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</si>
  <si>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</si>
  <si>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</si>
  <si>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</si>
  <si>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</si>
  <si>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</si>
  <si>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</si>
  <si>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</si>
  <si>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</si>
  <si>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</si>
  <si>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</si>
  <si>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</si>
  <si>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</si>
  <si>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</si>
  <si>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</si>
  <si>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</si>
  <si>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</si>
  <si>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</si>
  <si>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</si>
  <si>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</si>
  <si>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</si>
  <si>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</si>
  <si>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</si>
  <si>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</si>
  <si>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</si>
  <si>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</si>
  <si>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</si>
  <si>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</si>
  <si>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</si>
  <si>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</si>
  <si>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</si>
  <si>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</si>
  <si>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</si>
  <si>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</si>
  <si>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</si>
  <si>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</si>
  <si>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</si>
  <si>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</si>
  <si>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</si>
  <si>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</si>
  <si>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</si>
  <si>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</si>
  <si>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</si>
  <si>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</si>
  <si>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</si>
  <si>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</si>
  <si>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</si>
  <si>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</si>
  <si>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</si>
  <si>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</si>
  <si>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</si>
  <si>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</si>
  <si>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</si>
  <si>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</si>
  <si>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</si>
  <si>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</si>
  <si>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</si>
  <si>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</si>
  <si>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</si>
  <si>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</si>
  <si>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</si>
  <si>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</si>
  <si>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</si>
  <si>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</si>
  <si>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</si>
  <si>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</si>
  <si>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</si>
  <si>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</si>
  <si>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</si>
  <si>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</si>
  <si>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</si>
  <si>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</si>
  <si>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</si>
  <si>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</si>
  <si>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</si>
  <si>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</si>
  <si>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</si>
  <si>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</si>
  <si>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</si>
  <si>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</si>
  <si>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</si>
  <si>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</si>
  <si>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</si>
  <si>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</si>
  <si>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</si>
  <si>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</si>
  <si>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</si>
  <si>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</si>
  <si>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</si>
  <si>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</si>
  <si>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</si>
  <si>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</si>
  <si>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</si>
  <si>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</si>
  <si>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</si>
  <si>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</si>
  <si>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</si>
  <si>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</si>
  <si>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</si>
  <si>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</si>
  <si>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</si>
  <si>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</si>
  <si>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</si>
  <si>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</si>
  <si>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</si>
  <si>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</si>
  <si>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</si>
  <si>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</si>
  <si>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</si>
  <si>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</si>
  <si>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</si>
  <si>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</si>
  <si>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</si>
  <si>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</si>
  <si>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</si>
  <si>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</si>
  <si>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</si>
  <si>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</si>
  <si>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</si>
  <si>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</si>
  <si>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</si>
  <si>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</si>
  <si>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</si>
  <si>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</si>
  <si>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</si>
  <si>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</si>
  <si>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</si>
  <si>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</si>
  <si>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</si>
  <si>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</si>
  <si>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</si>
  <si>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</si>
  <si>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</si>
  <si>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</si>
  <si>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</si>
  <si>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</si>
  <si>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</si>
  <si>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</si>
  <si>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</si>
  <si>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</si>
  <si>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</si>
  <si>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</si>
  <si>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</si>
  <si>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</si>
  <si>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</si>
  <si>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</si>
  <si>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</si>
  <si>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</si>
  <si>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</si>
  <si>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</si>
  <si>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</si>
  <si>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</si>
  <si>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</si>
  <si>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</si>
  <si>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</si>
  <si>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</si>
  <si>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</si>
  <si>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</si>
  <si>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</si>
  <si>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</si>
  <si>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</si>
  <si>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</si>
  <si>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</si>
  <si>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</si>
  <si>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</si>
  <si>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</si>
  <si>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</si>
  <si>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</si>
  <si>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</si>
  <si>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</si>
  <si>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</si>
  <si>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</si>
  <si>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</si>
  <si>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</si>
  <si>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</si>
  <si>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</si>
  <si>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</si>
  <si>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</si>
  <si>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</si>
  <si>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</si>
  <si>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</si>
  <si>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</si>
  <si>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</si>
  <si>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</si>
  <si>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</si>
  <si>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</si>
  <si>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</si>
  <si>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</si>
  <si>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</si>
  <si>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</si>
  <si>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</si>
  <si>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</si>
  <si>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</si>
  <si>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</si>
  <si>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</si>
  <si>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</si>
  <si>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</si>
  <si>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</si>
  <si>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</si>
  <si>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</si>
  <si>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</si>
  <si>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</si>
  <si>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</si>
  <si>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</si>
  <si>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</si>
  <si>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</si>
  <si>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</si>
  <si>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</si>
  <si>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</si>
  <si>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</si>
  <si>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</si>
  <si>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</si>
  <si>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</si>
  <si>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</si>
  <si>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</si>
  <si>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</si>
  <si>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</si>
  <si>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</si>
  <si>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</si>
  <si>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</si>
  <si>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</si>
  <si>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</si>
  <si>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</si>
  <si>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</si>
  <si>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</si>
  <si>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</si>
  <si>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</si>
  <si>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</si>
  <si>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</si>
  <si>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</si>
  <si>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</si>
  <si>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</si>
  <si>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</si>
  <si>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</si>
  <si>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</si>
  <si>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</si>
  <si>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</si>
  <si>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</si>
  <si>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</si>
  <si>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</si>
  <si>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</si>
  <si>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</si>
  <si>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</si>
  <si>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</si>
  <si>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</si>
  <si>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</si>
  <si>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</si>
  <si>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</si>
  <si>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</si>
  <si>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</si>
  <si>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</si>
  <si>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</si>
  <si>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</si>
  <si>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</si>
  <si>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</si>
  <si>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</si>
  <si>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</si>
  <si>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</si>
  <si>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</si>
  <si>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</si>
  <si>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</si>
  <si>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</si>
  <si>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</si>
  <si>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</si>
  <si>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</si>
  <si>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</si>
  <si>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</si>
  <si>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</si>
  <si>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</si>
  <si>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</si>
  <si>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</si>
  <si>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</si>
  <si>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</si>
  <si>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</si>
  <si>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</si>
  <si>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</si>
  <si>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</si>
  <si>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</si>
  <si>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</si>
  <si>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</si>
  <si>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</si>
  <si>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</si>
  <si>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</si>
  <si>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</si>
  <si>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</si>
  <si>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</si>
  <si>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</si>
  <si>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</si>
  <si>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</si>
  <si>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</si>
  <si>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</si>
  <si>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</si>
  <si>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</si>
  <si>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</si>
  <si>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</si>
  <si>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</si>
  <si>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</si>
  <si>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</si>
  <si>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</si>
  <si>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</si>
  <si>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</si>
  <si>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</si>
  <si>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</si>
  <si>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</si>
  <si>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</si>
  <si>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</si>
  <si>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</si>
  <si>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</si>
  <si>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</si>
  <si>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</si>
  <si>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</si>
  <si>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</si>
  <si>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</si>
  <si>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</si>
  <si>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</si>
  <si>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</si>
  <si>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</si>
  <si>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</si>
  <si>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</si>
  <si>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</si>
  <si>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</si>
  <si>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</si>
  <si>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</si>
  <si>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</si>
  <si>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</si>
  <si>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</si>
  <si>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</si>
  <si>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</si>
  <si>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</si>
  <si>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</si>
  <si>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</si>
  <si>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</si>
  <si>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</si>
  <si>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</si>
  <si>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</si>
  <si>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</si>
  <si>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</si>
  <si>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</si>
  <si>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</si>
  <si>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</si>
  <si>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</si>
  <si>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</si>
  <si>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</si>
  <si>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</si>
  <si>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</si>
  <si>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</si>
  <si>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</si>
  <si>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</si>
  <si>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</si>
  <si>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</si>
  <si>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</si>
  <si>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</si>
  <si>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</si>
  <si>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</si>
  <si>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</si>
  <si>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</si>
  <si>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</si>
  <si>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</si>
  <si>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</si>
  <si>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</si>
  <si>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</si>
  <si>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</si>
  <si>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</si>
  <si>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</si>
  <si>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</si>
  <si>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</si>
  <si>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</si>
  <si>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</si>
  <si>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</si>
  <si>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</si>
  <si>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</si>
  <si>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</si>
  <si>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</si>
  <si>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</si>
  <si>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</si>
  <si>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</si>
  <si>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</si>
  <si>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</si>
  <si>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</si>
  <si>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</si>
  <si>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</si>
  <si>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</si>
  <si>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</si>
  <si>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</si>
  <si>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</si>
  <si>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</si>
  <si>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</si>
  <si>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</si>
  <si>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</si>
  <si>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</si>
  <si>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</si>
  <si>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</si>
  <si>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</si>
  <si>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</si>
  <si>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</si>
  <si>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</si>
  <si>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</si>
  <si>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</si>
  <si>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</si>
  <si>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</si>
  <si>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</si>
  <si>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</si>
  <si>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</si>
  <si>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</si>
  <si>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</si>
  <si>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</si>
  <si>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</si>
  <si>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</si>
  <si>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</si>
  <si>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</si>
  <si>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</si>
  <si>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</si>
  <si>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</si>
  <si>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</si>
  <si>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</si>
  <si>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</si>
  <si>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</si>
  <si>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</si>
  <si>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</si>
  <si>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</si>
  <si>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</si>
  <si>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</si>
  <si>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</si>
  <si>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</si>
  <si>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</si>
  <si>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</si>
  <si>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</si>
  <si>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</si>
  <si>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</si>
  <si>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</si>
  <si>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</si>
  <si>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</si>
  <si>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</si>
  <si>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</si>
  <si>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</si>
  <si>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</si>
  <si>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</si>
  <si>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</si>
  <si>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</si>
  <si>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</si>
  <si>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</si>
  <si>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</si>
  <si>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</si>
  <si>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</si>
  <si>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</si>
  <si>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</si>
  <si>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</si>
  <si>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</si>
  <si>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</si>
  <si>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</si>
  <si>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</si>
  <si>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</si>
  <si>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</si>
  <si>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</si>
  <si>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</si>
  <si>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</si>
  <si>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</si>
  <si>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</si>
  <si>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</si>
  <si>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</si>
  <si>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</si>
  <si>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</si>
  <si>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</si>
  <si>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</si>
  <si>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</si>
  <si>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</si>
  <si>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</si>
  <si>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</si>
  <si>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</si>
  <si>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</si>
  <si>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</si>
  <si>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</si>
  <si>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</si>
  <si>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</si>
  <si>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</si>
  <si>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</si>
  <si>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</si>
  <si>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</si>
  <si>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</si>
  <si>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</si>
  <si>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</si>
  <si>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</si>
  <si>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</si>
  <si>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</si>
  <si>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</si>
  <si>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</si>
  <si>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</si>
  <si>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</si>
  <si>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</si>
  <si>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</si>
  <si>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</si>
  <si>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</si>
  <si>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</si>
  <si>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</si>
  <si>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</si>
  <si>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</si>
  <si>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</si>
  <si>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</si>
  <si>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</si>
  <si>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</si>
  <si>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</si>
  <si>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</si>
  <si>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</si>
  <si>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</si>
  <si>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</si>
  <si>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</si>
  <si>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</si>
  <si>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</si>
  <si>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</si>
  <si>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</si>
  <si>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</si>
  <si>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</si>
  <si>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</si>
  <si>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</si>
  <si>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</si>
  <si>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</si>
  <si>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</si>
  <si>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</si>
  <si>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</si>
  <si>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</si>
  <si>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</si>
  <si>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</si>
  <si>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</si>
  <si>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</si>
  <si>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</si>
  <si>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</si>
  <si>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</si>
  <si>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</si>
  <si>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</si>
  <si>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</si>
  <si>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</si>
  <si>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</si>
  <si>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</si>
  <si>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</si>
  <si>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</si>
  <si>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</si>
  <si>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</si>
  <si>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</si>
  <si>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</si>
  <si>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</si>
  <si>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</si>
  <si>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</si>
  <si>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</si>
  <si>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</si>
  <si>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</si>
  <si>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</si>
  <si>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</si>
  <si>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</si>
  <si>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</si>
  <si>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</si>
  <si>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</si>
  <si>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</si>
  <si>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</si>
  <si>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</si>
  <si>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</si>
  <si>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</si>
  <si>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</si>
  <si>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</si>
  <si>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</si>
  <si>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</si>
  <si>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</si>
  <si>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</si>
  <si>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</si>
  <si>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</si>
  <si>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</si>
  <si>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</si>
  <si>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</si>
  <si>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</si>
  <si>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</si>
  <si>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</si>
  <si>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</si>
  <si>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</si>
  <si>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</si>
  <si>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</si>
  <si>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</si>
  <si>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</si>
  <si>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</si>
  <si>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</si>
  <si>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</si>
  <si>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</si>
  <si>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</si>
  <si>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</si>
  <si>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</si>
  <si>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</si>
  <si>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</si>
  <si>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</si>
  <si>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</si>
  <si>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</si>
  <si>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</si>
  <si>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</si>
  <si>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</si>
  <si>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</si>
  <si>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</si>
  <si>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</si>
  <si>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</si>
  <si>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</si>
  <si>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</si>
  <si>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</si>
  <si>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</si>
  <si>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</si>
  <si>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</si>
  <si>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</si>
  <si>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</si>
  <si>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</si>
  <si>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</si>
  <si>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</si>
  <si>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</si>
  <si>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</si>
  <si>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</si>
  <si>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</si>
  <si>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</si>
  <si>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</si>
  <si>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</si>
  <si>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</si>
  <si>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</si>
  <si>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</si>
  <si>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</si>
  <si>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</si>
  <si>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</si>
  <si>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</si>
  <si>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</si>
  <si>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</si>
  <si>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</si>
  <si>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</si>
  <si>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</si>
  <si>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</si>
  <si>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</si>
  <si>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</si>
  <si>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</si>
  <si>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</si>
  <si>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</si>
  <si>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</si>
  <si>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</si>
  <si>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</si>
  <si>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</si>
  <si>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</si>
  <si>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</si>
  <si>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</si>
  <si>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</si>
  <si>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</si>
  <si>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</si>
  <si>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</si>
  <si>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</si>
  <si>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</si>
  <si>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</si>
  <si>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</si>
  <si>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</si>
  <si>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</si>
  <si>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</si>
  <si>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</si>
  <si>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</si>
  <si>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</si>
  <si>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</si>
  <si>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</si>
  <si>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</si>
  <si>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</si>
  <si>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</si>
  <si>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</si>
  <si>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</si>
  <si>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</si>
  <si>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</si>
  <si>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</si>
  <si>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</si>
  <si>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</si>
  <si>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</si>
  <si>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</si>
  <si>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</si>
  <si>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</si>
  <si>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</si>
  <si>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</si>
  <si>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</si>
  <si>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</si>
  <si>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</si>
  <si>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</si>
  <si>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</si>
  <si>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</si>
  <si>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</si>
  <si>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</si>
  <si>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</si>
  <si>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</si>
  <si>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</si>
  <si>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</si>
  <si>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</si>
  <si>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</si>
  <si>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</si>
  <si>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</si>
  <si>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</si>
  <si>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</si>
  <si>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</si>
  <si>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</si>
  <si>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</si>
  <si>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</si>
  <si>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</si>
  <si>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</si>
  <si>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</si>
  <si>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</si>
  <si>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</si>
  <si>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</si>
  <si>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</si>
  <si>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</si>
  <si>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</si>
  <si>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</si>
  <si>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</si>
  <si>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</si>
  <si>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</si>
  <si>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</si>
  <si>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</si>
  <si>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</si>
  <si>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</si>
  <si>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</si>
  <si>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</si>
  <si>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</si>
  <si>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</si>
  <si>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</si>
  <si>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</si>
  <si>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</si>
  <si>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</si>
  <si>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</si>
  <si>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</si>
  <si>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</si>
  <si>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</si>
  <si>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</si>
  <si>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</si>
  <si>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</si>
  <si>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</si>
  <si>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</si>
  <si>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</si>
  <si>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</si>
  <si>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</si>
  <si>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</si>
  <si>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</si>
  <si>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</si>
  <si>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</si>
  <si>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</si>
  <si>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</si>
  <si>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</si>
  <si>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</si>
  <si>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</si>
  <si>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</si>
  <si>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</si>
  <si>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</si>
  <si>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</si>
  <si>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</si>
  <si>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</si>
  <si>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</si>
  <si>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</si>
  <si>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</si>
  <si>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</si>
  <si>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</si>
  <si>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</si>
  <si>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</si>
  <si>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</si>
  <si>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</si>
  <si>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</si>
  <si>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</si>
  <si>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</si>
  <si>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</si>
  <si>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</si>
  <si>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</si>
  <si>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</si>
  <si>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</si>
  <si>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</si>
  <si>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</si>
  <si>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</si>
  <si>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</si>
  <si>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</si>
  <si>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</si>
  <si>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</si>
  <si>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</si>
  <si>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</si>
  <si>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</si>
  <si>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</si>
  <si>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</si>
  <si>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</si>
  <si>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</si>
  <si>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</si>
  <si>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</si>
  <si>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</si>
  <si>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</si>
  <si>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</si>
  <si>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</si>
  <si>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</si>
  <si>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</si>
  <si>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</si>
  <si>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</si>
  <si>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</si>
  <si>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</si>
  <si>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</si>
  <si>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</si>
  <si>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</si>
  <si>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</si>
  <si>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</si>
  <si>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</si>
  <si>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</si>
  <si>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</si>
  <si>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</si>
  <si>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</si>
  <si>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</si>
  <si>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</si>
  <si>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</si>
  <si>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</si>
  <si>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</si>
  <si>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</si>
  <si>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</si>
  <si>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</si>
  <si>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</si>
  <si>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</si>
  <si>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</si>
  <si>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</si>
  <si>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</si>
  <si>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</si>
  <si>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</si>
  <si>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</si>
  <si>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</si>
  <si>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</si>
  <si>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</si>
  <si>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</si>
  <si>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</si>
  <si>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</si>
  <si>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</si>
  <si>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</si>
  <si>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</si>
  <si>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</si>
  <si>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</si>
  <si>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</si>
  <si>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</si>
  <si>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</si>
  <si>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</si>
  <si>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</si>
  <si>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</si>
  <si>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</si>
  <si>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</si>
  <si>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</si>
  <si>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</si>
  <si>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</si>
  <si>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</si>
  <si>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</si>
  <si>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</si>
  <si>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</si>
  <si>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</si>
  <si>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</si>
  <si>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</si>
  <si>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</si>
  <si>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</si>
  <si>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</si>
  <si>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</si>
  <si>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</si>
  <si>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</si>
  <si>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</si>
  <si>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</si>
  <si>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</si>
  <si>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</si>
  <si>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</si>
  <si>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</si>
  <si>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</si>
  <si>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</si>
  <si>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</si>
  <si>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</si>
  <si>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</si>
  <si>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</si>
  <si>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</si>
  <si>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</si>
  <si>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</si>
  <si>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</si>
  <si>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</si>
  <si>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</si>
  <si>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</si>
  <si>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</si>
  <si>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</si>
  <si>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</si>
  <si>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</si>
  <si>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</si>
  <si>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</si>
  <si>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</si>
  <si>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</si>
  <si>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</si>
  <si>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</si>
  <si>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</si>
  <si>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</si>
  <si>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</si>
  <si>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</si>
  <si>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</si>
  <si>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</si>
  <si>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</si>
  <si>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</si>
  <si>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</si>
  <si>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</si>
  <si>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</si>
  <si>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</si>
  <si>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</si>
  <si>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</si>
  <si>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</si>
  <si>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</si>
  <si>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</si>
  <si>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</si>
  <si>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</si>
  <si>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</si>
  <si>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</si>
  <si>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</si>
  <si>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</si>
  <si>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</si>
  <si>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</si>
  <si>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</si>
  <si>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</si>
  <si>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</si>
  <si>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</si>
  <si>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</si>
  <si>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</si>
  <si>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</si>
  <si>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</si>
  <si>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</si>
  <si>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</si>
  <si>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</si>
  <si>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</si>
  <si>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</si>
  <si>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</si>
  <si>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</si>
  <si>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</si>
  <si>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</si>
  <si>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</si>
  <si>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</si>
  <si>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</si>
  <si>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</si>
  <si>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</si>
  <si>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</si>
  <si>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</si>
  <si>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</si>
  <si>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</si>
  <si>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</si>
  <si>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</si>
  <si>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</si>
  <si>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</si>
  <si>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</si>
  <si>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</si>
  <si>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</si>
  <si>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</si>
  <si>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</si>
  <si>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</si>
  <si>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</si>
  <si>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</si>
  <si>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</si>
  <si>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</si>
  <si>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</si>
  <si>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</si>
  <si>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</si>
  <si>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</si>
  <si>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</si>
  <si>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</si>
  <si>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</si>
  <si>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</si>
  <si>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</si>
  <si>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</si>
  <si>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</si>
  <si>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</si>
  <si>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</si>
  <si>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</si>
  <si>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</si>
  <si>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</si>
  <si>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</si>
  <si>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</si>
  <si>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</si>
  <si>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</si>
  <si>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</si>
  <si>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</si>
  <si>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</si>
  <si>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</si>
  <si>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</si>
  <si>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</si>
  <si>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</si>
  <si>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</si>
  <si>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</si>
  <si>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</si>
  <si>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</si>
  <si>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</si>
  <si>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</si>
  <si>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</si>
  <si>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</si>
  <si>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</si>
  <si>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</si>
  <si>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</si>
  <si>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</si>
  <si>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</si>
  <si>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</si>
  <si>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</si>
  <si>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</si>
  <si>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</si>
  <si>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</si>
  <si>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</si>
  <si>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</si>
  <si>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</si>
  <si>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</si>
  <si>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</si>
  <si>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</si>
  <si>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</si>
  <si>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</si>
  <si>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</si>
  <si>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</si>
  <si>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</si>
  <si>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</si>
  <si>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</si>
  <si>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</si>
  <si>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</si>
  <si>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</si>
  <si>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</si>
  <si>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</si>
  <si>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</si>
  <si>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</si>
  <si>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</si>
  <si>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</si>
  <si>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</si>
  <si>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</si>
  <si>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</si>
  <si>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</si>
  <si>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</si>
  <si>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</si>
  <si>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</si>
  <si>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</si>
  <si>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</si>
  <si>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</si>
  <si>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</si>
  <si>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</si>
  <si>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</si>
  <si>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</si>
  <si>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</si>
  <si>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</si>
  <si>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</si>
  <si>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</si>
  <si>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</si>
  <si>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</si>
  <si>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</si>
  <si>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</si>
  <si>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</si>
  <si>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</si>
  <si>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</si>
  <si>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</si>
  <si>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</si>
  <si>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</si>
  <si>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</si>
  <si>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</si>
  <si>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</si>
  <si>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</si>
  <si>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</si>
  <si>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</si>
  <si>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</si>
  <si>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</si>
  <si>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</si>
  <si>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</si>
  <si>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</si>
  <si>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</si>
  <si>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</si>
  <si>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</si>
  <si>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</si>
  <si>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</si>
  <si>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</si>
  <si>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</si>
  <si>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</si>
  <si>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</si>
  <si>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</si>
  <si>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</si>
  <si>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</si>
  <si>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</si>
  <si>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</si>
  <si>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</si>
  <si>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</si>
  <si>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</si>
  <si>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</si>
  <si>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</si>
  <si>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</si>
  <si>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</si>
  <si>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</si>
  <si>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</si>
  <si>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</si>
  <si>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</si>
  <si>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</si>
  <si>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</si>
  <si>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</si>
  <si>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</si>
  <si>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</si>
  <si>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</si>
  <si>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</si>
  <si>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</si>
  <si>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</si>
  <si>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</si>
  <si>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</si>
  <si>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</si>
  <si>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</si>
  <si>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</si>
  <si>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</si>
  <si>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</si>
  <si>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</si>
  <si>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</si>
  <si>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</si>
  <si>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</si>
  <si>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</si>
  <si>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</si>
  <si>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</si>
  <si>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</si>
  <si>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</si>
  <si>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</si>
  <si>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</si>
  <si>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</si>
  <si>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</si>
  <si>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</si>
  <si>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</si>
  <si>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</si>
  <si>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</si>
  <si>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</si>
  <si>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</si>
  <si>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</si>
  <si>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</si>
  <si>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</si>
  <si>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</si>
  <si>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</si>
  <si>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</si>
  <si>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</si>
  <si>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</si>
  <si>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</si>
  <si>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</si>
  <si>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</si>
  <si>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</si>
  <si>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</si>
  <si>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</si>
  <si>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</si>
  <si>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</si>
  <si>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</si>
  <si>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</si>
  <si>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</si>
  <si>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</si>
  <si>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</si>
  <si>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</si>
  <si>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</si>
  <si>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</si>
  <si>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</si>
  <si>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</si>
  <si>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</si>
  <si>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</si>
  <si>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</si>
  <si>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</si>
  <si>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</si>
  <si>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</si>
  <si>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</si>
  <si>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</si>
  <si>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</si>
  <si>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</si>
  <si>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</si>
  <si>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</si>
  <si>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</si>
  <si>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</si>
  <si>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</si>
  <si>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</si>
  <si>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</si>
  <si>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</si>
  <si>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</si>
  <si>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</si>
  <si>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</si>
  <si>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</si>
  <si>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</si>
  <si>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</si>
  <si>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</si>
  <si>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</si>
  <si>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</si>
  <si>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</si>
  <si>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</si>
  <si>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</si>
  <si>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</si>
  <si>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</si>
  <si>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</si>
  <si>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</si>
  <si>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</si>
  <si>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</si>
  <si>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</si>
  <si>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</si>
  <si>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</si>
  <si>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</si>
  <si>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</si>
  <si>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</si>
  <si>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</si>
  <si>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</si>
  <si>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</si>
  <si>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</si>
  <si>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</si>
  <si>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</si>
  <si>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</si>
  <si>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</si>
  <si>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</si>
  <si>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</si>
  <si>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</si>
  <si>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</si>
  <si>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</si>
  <si>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</si>
  <si>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</si>
  <si>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</si>
  <si>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</si>
  <si>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</si>
  <si>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</si>
  <si>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</si>
  <si>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</si>
  <si>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</si>
  <si>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</si>
  <si>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</si>
  <si>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</si>
  <si>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</si>
  <si>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</si>
  <si>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</si>
  <si>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</si>
  <si>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</si>
  <si>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</si>
  <si>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</si>
  <si>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</si>
  <si>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</si>
  <si>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</si>
  <si>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</si>
  <si>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</si>
  <si>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</si>
  <si>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</si>
  <si>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</si>
  <si>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</si>
  <si>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</si>
  <si>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</si>
  <si>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</si>
  <si>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</si>
  <si>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</si>
  <si>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</si>
  <si>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</si>
  <si>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</si>
  <si>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</si>
  <si>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</si>
  <si>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</si>
  <si>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</si>
  <si>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</si>
  <si>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</si>
  <si>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</si>
  <si>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</si>
  <si>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</si>
  <si>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</si>
  <si>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</si>
  <si>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</si>
  <si>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</si>
  <si>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</si>
  <si>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</si>
  <si>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</si>
  <si>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</si>
  <si>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</si>
  <si>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</si>
  <si>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</si>
  <si>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</si>
  <si>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</si>
  <si>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</si>
  <si>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</si>
  <si>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</si>
  <si>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</si>
  <si>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</si>
  <si>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</si>
  <si>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</si>
  <si>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</si>
  <si>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</si>
  <si>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</si>
  <si>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</si>
  <si>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</si>
  <si>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</si>
  <si>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</si>
  <si>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</si>
  <si>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</si>
  <si>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</si>
  <si>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</si>
  <si>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</si>
  <si>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</si>
  <si>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</si>
  <si>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</si>
  <si>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</si>
  <si>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</si>
  <si>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</si>
  <si>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</si>
  <si>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</si>
  <si>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</si>
  <si>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</si>
  <si>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</si>
  <si>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</si>
  <si>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</si>
  <si>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</si>
  <si>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</si>
  <si>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</si>
  <si>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</si>
  <si>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</si>
  <si>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</si>
  <si>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</si>
  <si>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</si>
  <si>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</si>
  <si>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</si>
  <si>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</si>
  <si>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</si>
  <si>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</si>
  <si>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</si>
  <si>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</si>
  <si>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</si>
  <si>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</si>
  <si>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</si>
  <si>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</si>
  <si>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</si>
  <si>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</si>
  <si>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</si>
  <si>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</si>
  <si>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</si>
  <si>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</si>
  <si>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</si>
  <si>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</si>
  <si>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</si>
  <si>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</si>
  <si>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</si>
  <si>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</si>
  <si>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</si>
  <si>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</si>
  <si>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</si>
  <si>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</si>
  <si>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</si>
  <si>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</si>
  <si>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</si>
  <si>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</si>
  <si>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</si>
  <si>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</si>
  <si>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</si>
  <si>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</si>
  <si>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</si>
  <si>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</si>
  <si>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</si>
  <si>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</si>
  <si>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</si>
  <si>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</si>
  <si>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</si>
  <si>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</si>
  <si>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</si>
  <si>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</si>
  <si>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</si>
  <si>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</si>
  <si>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</si>
  <si>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</si>
  <si>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</si>
  <si>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</si>
  <si>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</si>
  <si>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</si>
  <si>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</si>
  <si>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</si>
  <si>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</si>
  <si>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</si>
  <si>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</si>
  <si>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</si>
  <si>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</si>
  <si>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</si>
  <si>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</si>
  <si>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</si>
  <si>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</si>
  <si>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</si>
  <si>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</si>
  <si>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</si>
  <si>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</si>
  <si>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</si>
  <si>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</si>
  <si>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</si>
  <si>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</si>
  <si>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</si>
  <si>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</si>
  <si>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</si>
  <si>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</si>
  <si>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</si>
  <si>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</si>
  <si>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</si>
  <si>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</si>
  <si>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</si>
  <si>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</si>
  <si>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</si>
  <si>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</si>
  <si>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</si>
  <si>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</si>
  <si>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</si>
  <si>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</si>
  <si>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</si>
  <si>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</si>
  <si>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</si>
  <si>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</si>
  <si>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</si>
  <si>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</si>
  <si>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</si>
  <si>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</si>
  <si>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</si>
  <si>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</si>
  <si>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</si>
  <si>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</si>
  <si>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</si>
  <si>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</si>
  <si>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</si>
  <si>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</si>
  <si>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</si>
  <si>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</si>
  <si>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</si>
  <si>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</si>
  <si>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</si>
  <si>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</si>
  <si>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</si>
  <si>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</si>
  <si>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</si>
  <si>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</si>
  <si>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</si>
  <si>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</si>
  <si>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</si>
  <si>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</si>
  <si>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</si>
  <si>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</si>
  <si>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</si>
  <si>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</si>
  <si>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</si>
  <si>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</si>
  <si>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</si>
  <si>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</si>
  <si>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</si>
  <si>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</si>
  <si>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</si>
  <si>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</si>
  <si>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</si>
  <si>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</si>
  <si>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</si>
  <si>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</si>
  <si>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</si>
  <si>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</si>
  <si>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</si>
  <si>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</si>
  <si>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</si>
  <si>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</si>
  <si>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</si>
  <si>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</si>
  <si>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</si>
  <si>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</si>
  <si>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</si>
  <si>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</si>
  <si>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</si>
  <si>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</si>
  <si>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</si>
  <si>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</si>
  <si>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</si>
  <si>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</si>
  <si>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</si>
  <si>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</si>
  <si>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</si>
  <si>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</si>
  <si>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</si>
  <si>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</si>
  <si>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</si>
  <si>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</si>
  <si>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</si>
  <si>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</si>
  <si>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</si>
  <si>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</si>
  <si>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</si>
  <si>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</si>
  <si>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</si>
  <si>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</si>
  <si>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</si>
  <si>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</si>
  <si>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</si>
  <si>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</si>
  <si>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</si>
  <si>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</si>
  <si>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</si>
  <si>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</si>
  <si>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</si>
  <si>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</si>
  <si>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</si>
  <si>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</si>
  <si>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</si>
  <si>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</si>
  <si>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</si>
  <si>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</si>
  <si>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</si>
  <si>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</si>
  <si>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</si>
  <si>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</si>
  <si>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</si>
  <si>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</si>
  <si>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</si>
  <si>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</si>
  <si>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</si>
  <si>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</si>
  <si>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</si>
  <si>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</si>
  <si>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</si>
  <si>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</si>
  <si>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</si>
  <si>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</si>
  <si>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</si>
  <si>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</si>
  <si>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</si>
  <si>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</si>
  <si>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</si>
  <si>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</si>
  <si>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</si>
  <si>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</si>
  <si>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</si>
  <si>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</si>
  <si>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</si>
  <si>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</si>
  <si>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</si>
  <si>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</si>
  <si>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</si>
  <si>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</si>
  <si>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</si>
  <si>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</si>
  <si>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</si>
  <si>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</si>
  <si>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</si>
  <si>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</si>
  <si>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</si>
  <si>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</si>
  <si>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</si>
  <si>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</si>
  <si>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</si>
  <si>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</si>
  <si>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</si>
  <si>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</si>
  <si>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</si>
  <si>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</si>
  <si>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</si>
  <si>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</si>
  <si>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</si>
  <si>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</si>
  <si>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</si>
  <si>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</si>
  <si>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</si>
  <si>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</si>
  <si>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</si>
  <si>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</si>
  <si>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</si>
  <si>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</si>
  <si>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</si>
  <si>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</si>
  <si>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</si>
  <si>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</si>
  <si>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</si>
  <si>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</si>
  <si>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</si>
  <si>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</si>
  <si>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</si>
  <si>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</si>
  <si>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</si>
  <si>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</si>
  <si>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</si>
  <si>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</si>
  <si>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</si>
  <si>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</si>
  <si>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</si>
  <si>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</si>
  <si>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</si>
  <si>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</si>
  <si>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</si>
  <si>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</si>
  <si>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</si>
  <si>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</si>
  <si>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</si>
  <si>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</si>
  <si>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</si>
  <si>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</si>
  <si>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</si>
  <si>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</si>
  <si>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</si>
  <si>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</si>
  <si>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</si>
  <si>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</si>
  <si>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</si>
  <si>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</si>
  <si>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</si>
  <si>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</si>
  <si>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</si>
  <si>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</si>
  <si>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</si>
  <si>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</si>
  <si>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</si>
  <si>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</si>
  <si>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</si>
  <si>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</si>
  <si>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</si>
  <si>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</si>
  <si>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</si>
  <si>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</si>
  <si>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</si>
  <si>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</si>
  <si>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</si>
  <si>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</si>
  <si>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</si>
  <si>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</si>
  <si>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</si>
  <si>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</si>
  <si>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</si>
  <si>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</si>
  <si>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</si>
  <si>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</si>
  <si>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</si>
  <si>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</si>
  <si>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</si>
  <si>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</si>
  <si>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</si>
  <si>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</si>
  <si>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</si>
  <si>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</si>
  <si>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</si>
  <si>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</si>
  <si>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</si>
  <si>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</si>
  <si>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</si>
  <si>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</si>
  <si>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</si>
  <si>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</si>
  <si>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</si>
  <si>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</si>
  <si>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</si>
  <si>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</si>
  <si>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</si>
  <si>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</si>
  <si>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</si>
  <si>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</si>
  <si>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</si>
  <si>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</si>
  <si>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</si>
  <si>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</si>
  <si>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</si>
  <si>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</si>
  <si>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</si>
  <si>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</si>
  <si>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</si>
  <si>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</si>
  <si>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</si>
  <si>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</si>
  <si>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</si>
  <si>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</si>
  <si>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</si>
  <si>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</si>
  <si>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</si>
  <si>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</si>
  <si>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</si>
  <si>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</si>
  <si>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</si>
  <si>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</si>
  <si>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</si>
  <si>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</si>
  <si>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</si>
  <si>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</si>
  <si>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</si>
  <si>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</si>
  <si>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</si>
  <si>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</si>
  <si>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</si>
  <si>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</si>
  <si>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</si>
  <si>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</si>
  <si>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</si>
  <si>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</si>
  <si>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</si>
  <si>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</si>
  <si>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</si>
  <si>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</si>
  <si>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</si>
  <si>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</si>
  <si>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</si>
  <si>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</si>
  <si>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</si>
  <si>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</si>
  <si>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</si>
  <si>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</si>
  <si>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</si>
  <si>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</si>
  <si>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</si>
  <si>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</si>
  <si>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</si>
  <si>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</si>
  <si>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</si>
  <si>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</si>
  <si>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</si>
  <si>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</si>
  <si>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</si>
  <si>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</si>
  <si>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</si>
  <si>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</si>
  <si>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</si>
  <si>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</si>
  <si>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</si>
  <si>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</si>
  <si>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</si>
  <si>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</si>
  <si>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</si>
  <si>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</si>
  <si>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</si>
  <si>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</si>
  <si>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</si>
  <si>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</si>
  <si>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</si>
  <si>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</si>
  <si>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</si>
  <si>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</si>
  <si>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</si>
  <si>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</si>
  <si>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</si>
  <si>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</si>
  <si>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</si>
  <si>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</si>
  <si>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</si>
  <si>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</si>
  <si>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</si>
  <si>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</si>
  <si>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</si>
  <si>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</si>
  <si>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</si>
  <si>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</si>
  <si>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</si>
  <si>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</si>
  <si>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</si>
  <si>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</si>
  <si>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</si>
  <si>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</si>
  <si>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</si>
  <si>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</si>
  <si>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</si>
  <si>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</si>
  <si>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</si>
  <si>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</si>
  <si>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</si>
  <si>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</si>
  <si>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</si>
  <si>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</si>
  <si>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</si>
  <si>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</si>
  <si>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</si>
  <si>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</si>
  <si>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</si>
  <si>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</si>
  <si>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</si>
  <si>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</si>
  <si>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</si>
  <si>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</si>
  <si>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</si>
  <si>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</si>
  <si>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</si>
  <si>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</si>
  <si>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</si>
  <si>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</si>
  <si>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</si>
  <si>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</si>
  <si>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</si>
  <si>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</si>
  <si>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</si>
  <si>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</si>
  <si>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</si>
  <si>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</si>
  <si>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</si>
  <si>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</si>
  <si>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</si>
  <si>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</si>
  <si>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</si>
  <si>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</si>
  <si>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</si>
  <si>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</si>
  <si>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</si>
  <si>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</si>
  <si>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</si>
  <si>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</si>
  <si>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</si>
  <si>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</si>
  <si>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</si>
  <si>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</si>
  <si>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</si>
  <si>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</si>
  <si>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</si>
  <si>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</si>
  <si>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</si>
  <si>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</si>
  <si>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</si>
  <si>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</si>
  <si>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</si>
  <si>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</si>
  <si>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</si>
  <si>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</si>
  <si>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</si>
  <si>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</si>
  <si>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</si>
  <si>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</si>
  <si>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</si>
  <si>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</si>
  <si>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</si>
  <si>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</si>
  <si>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</si>
  <si>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</si>
  <si>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</si>
  <si>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</si>
  <si>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</si>
  <si>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</si>
  <si>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</si>
  <si>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</si>
  <si>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</si>
  <si>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</si>
  <si>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</si>
  <si>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</si>
  <si>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</si>
  <si>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</si>
  <si>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</si>
  <si>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</si>
  <si>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</si>
  <si>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</si>
  <si>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</si>
  <si>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</si>
  <si>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</si>
  <si>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</si>
  <si>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</si>
  <si>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</si>
  <si>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</si>
  <si>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</si>
  <si>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</si>
  <si>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</si>
  <si>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</si>
  <si>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</si>
  <si>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</si>
  <si>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</si>
  <si>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</si>
  <si>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</si>
  <si>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</si>
  <si>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</si>
  <si>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</si>
  <si>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</si>
  <si>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</si>
  <si>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</si>
  <si>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</si>
  <si>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</si>
  <si>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</si>
  <si>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</si>
  <si>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</si>
  <si>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</si>
  <si>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</si>
  <si>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</si>
  <si>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</si>
  <si>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</si>
  <si>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</si>
  <si>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</si>
  <si>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</si>
  <si>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</si>
  <si>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</si>
  <si>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</si>
  <si>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</si>
  <si>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</si>
  <si>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</si>
  <si>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</si>
  <si>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</si>
  <si>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</si>
  <si>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</si>
  <si>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</si>
  <si>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</si>
  <si>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</si>
  <si>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</si>
  <si>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</si>
  <si>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</si>
  <si>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</si>
  <si>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</si>
  <si>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</si>
  <si>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</si>
  <si>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</si>
  <si>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</si>
  <si>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</si>
  <si>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</si>
  <si>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</si>
  <si>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</si>
  <si>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</si>
  <si>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</si>
  <si>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</si>
  <si>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</si>
  <si>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</si>
  <si>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</si>
  <si>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</si>
  <si>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</si>
  <si>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</si>
  <si>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</si>
  <si>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</si>
  <si>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</si>
  <si>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</si>
  <si>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</si>
  <si>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</si>
  <si>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</si>
  <si>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</si>
  <si>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</si>
  <si>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</si>
  <si>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</si>
  <si>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</si>
  <si>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</si>
  <si>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</si>
  <si>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</si>
  <si>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</si>
  <si>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</si>
  <si>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</si>
  <si>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</si>
  <si>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</si>
  <si>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</si>
  <si>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</si>
  <si>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</si>
  <si>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</si>
  <si>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</si>
  <si>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</si>
  <si>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</si>
  <si>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</si>
  <si>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</si>
  <si>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</si>
  <si>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</si>
  <si>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</si>
  <si>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</si>
  <si>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</si>
  <si>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</si>
  <si>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</si>
  <si>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</si>
  <si>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</si>
  <si>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</si>
  <si>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</si>
  <si>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</si>
  <si>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</si>
  <si>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</si>
  <si>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</si>
  <si>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</si>
  <si>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</si>
  <si>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</si>
  <si>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</si>
  <si>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</si>
  <si>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</si>
  <si>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</si>
  <si>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</si>
  <si>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</si>
  <si>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</si>
  <si>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</si>
  <si>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</si>
  <si>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</si>
  <si>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</si>
  <si>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</si>
  <si>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</si>
  <si>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</si>
  <si>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</si>
  <si>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</si>
  <si>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</si>
  <si>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</si>
  <si>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</si>
  <si>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</si>
  <si>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</si>
  <si>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</si>
  <si>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</si>
  <si>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</si>
  <si>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</si>
  <si>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</si>
  <si>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</si>
  <si>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</si>
  <si>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</si>
  <si>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</si>
  <si>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</si>
  <si>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</si>
  <si>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</si>
  <si>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</si>
  <si>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</si>
  <si>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</si>
  <si>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</si>
  <si>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</si>
  <si>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</si>
  <si>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</si>
  <si>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</si>
  <si>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</si>
  <si>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</si>
  <si>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</si>
  <si>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</si>
  <si>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</si>
  <si>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</si>
  <si>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</si>
  <si>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</si>
  <si>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</si>
  <si>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</si>
  <si>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</si>
  <si>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</si>
  <si>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</si>
  <si>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</si>
  <si>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</si>
  <si>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</si>
  <si>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</si>
  <si>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</si>
  <si>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</si>
  <si>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</si>
  <si>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</si>
  <si>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</si>
  <si>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</si>
  <si>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</si>
  <si>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</si>
  <si>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</si>
  <si>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</si>
  <si>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</si>
  <si>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</si>
  <si>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</si>
  <si>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</si>
  <si>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</si>
  <si>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</si>
  <si>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</si>
  <si>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</si>
  <si>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</si>
  <si>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</si>
  <si>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</si>
  <si>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</si>
  <si>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</si>
  <si>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</si>
  <si>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</si>
  <si>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</si>
  <si>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</si>
  <si>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</si>
  <si>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</si>
  <si>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</si>
  <si>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</si>
  <si>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</si>
  <si>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</si>
  <si>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</si>
  <si>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</si>
  <si>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</si>
  <si>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</si>
  <si>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</si>
  <si>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</si>
  <si>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</si>
  <si>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</si>
  <si>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</si>
  <si>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</si>
  <si>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</si>
  <si>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</si>
  <si>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</si>
  <si>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</si>
  <si>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</si>
  <si>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</si>
  <si>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</si>
  <si>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</si>
  <si>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</si>
  <si>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</si>
  <si>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</si>
  <si>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</si>
  <si>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</si>
  <si>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</si>
  <si>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</si>
  <si>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</si>
  <si>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</si>
  <si>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</si>
  <si>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</si>
  <si>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</si>
  <si>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</si>
  <si>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</si>
  <si>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</si>
  <si>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</si>
  <si>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</si>
  <si>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</si>
  <si>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</si>
  <si>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</si>
  <si>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</si>
  <si>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</si>
  <si>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</si>
  <si>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</si>
  <si>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</si>
  <si>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</si>
  <si>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</si>
  <si>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</si>
  <si>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</si>
  <si>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</si>
  <si>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</si>
  <si>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</si>
  <si>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</si>
  <si>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</si>
  <si>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</si>
  <si>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</si>
  <si>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</si>
  <si>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</si>
  <si>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</si>
  <si>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</si>
  <si>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</si>
  <si>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</si>
  <si>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</si>
  <si>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</si>
  <si>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</si>
  <si>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</si>
  <si>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</si>
  <si>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</si>
  <si>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</si>
  <si>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</si>
  <si>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</si>
  <si>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</si>
  <si>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</si>
  <si>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</si>
  <si>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</si>
  <si>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</si>
  <si>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</si>
  <si>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</si>
  <si>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</si>
  <si>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</si>
  <si>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</si>
  <si>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</si>
  <si>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</si>
  <si>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</si>
  <si>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</si>
  <si>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</si>
  <si>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</si>
  <si>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</si>
  <si>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</si>
  <si>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</si>
  <si>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</si>
  <si>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</si>
  <si>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</si>
  <si>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</si>
  <si>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</si>
  <si>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</si>
  <si>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</si>
  <si>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</si>
  <si>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</si>
  <si>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</si>
  <si>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</si>
  <si>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</si>
  <si>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</si>
  <si>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</si>
  <si>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</si>
  <si>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</si>
  <si>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</si>
  <si>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</si>
  <si>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</si>
  <si>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</si>
  <si>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</si>
  <si>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</si>
  <si>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</si>
  <si>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</si>
  <si>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</si>
  <si>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</si>
  <si>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</si>
  <si>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</si>
  <si>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</si>
  <si>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</si>
  <si>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</si>
  <si>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</si>
  <si>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</si>
  <si>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</si>
  <si>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</si>
  <si>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</si>
  <si>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</si>
  <si>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</si>
  <si>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</si>
  <si>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</si>
  <si>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</si>
  <si>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</si>
  <si>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</si>
  <si>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</si>
  <si>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</si>
  <si>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</si>
  <si>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</si>
  <si>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</si>
  <si>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</si>
  <si>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</si>
  <si>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</si>
  <si>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</si>
  <si>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</si>
  <si>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</si>
  <si>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</si>
  <si>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</si>
  <si>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</si>
  <si>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</si>
  <si>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</si>
  <si>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</si>
  <si>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</si>
  <si>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</si>
  <si>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</si>
  <si>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</si>
  <si>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</si>
  <si>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</si>
  <si>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</si>
  <si>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</si>
  <si>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</si>
  <si>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</si>
  <si>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</si>
  <si>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</si>
  <si>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</si>
  <si>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</si>
  <si>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</si>
  <si>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</si>
  <si>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</si>
  <si>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</si>
  <si>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</si>
  <si>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</si>
  <si>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</si>
  <si>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</si>
  <si>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</si>
  <si>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</si>
  <si>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</si>
  <si>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</si>
  <si>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</si>
  <si>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</si>
  <si>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</si>
  <si>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</si>
  <si>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</si>
  <si>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</si>
  <si>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</si>
  <si>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</si>
  <si>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</si>
  <si>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</si>
  <si>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</si>
  <si>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</si>
  <si>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</si>
  <si>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</si>
  <si>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</si>
  <si>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</si>
  <si>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</si>
  <si>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</si>
  <si>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</si>
  <si>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</si>
  <si>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</si>
  <si>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</si>
  <si>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</si>
  <si>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</si>
  <si>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</si>
  <si>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</si>
  <si>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</si>
  <si>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</si>
  <si>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</si>
  <si>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</si>
  <si>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</si>
  <si>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</si>
  <si>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</si>
  <si>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</si>
  <si>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</si>
  <si>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</si>
  <si>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</si>
  <si>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</si>
  <si>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</si>
  <si>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</si>
  <si>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</si>
  <si>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</si>
  <si>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</si>
  <si>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</si>
  <si>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</si>
  <si>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</si>
  <si>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</si>
  <si>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</si>
  <si>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</si>
  <si>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</si>
  <si>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</si>
  <si>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</si>
  <si>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</si>
  <si>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</si>
  <si>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</si>
  <si>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</si>
  <si>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</si>
  <si>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</si>
  <si>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</si>
  <si>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</si>
  <si>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</si>
  <si>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</si>
  <si>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</si>
  <si>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</si>
  <si>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</si>
  <si>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</si>
  <si>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</si>
  <si>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</si>
  <si>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</si>
  <si>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</si>
  <si>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</si>
  <si>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</si>
  <si>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</si>
  <si>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</si>
  <si>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</si>
  <si>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</si>
  <si>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</si>
  <si>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</si>
  <si>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</si>
  <si>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</si>
  <si>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</si>
  <si>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</si>
  <si>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</si>
  <si>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</si>
  <si>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</si>
  <si>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</si>
  <si>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</si>
  <si>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</si>
  <si>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</si>
  <si>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</si>
  <si>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</si>
  <si>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</si>
  <si>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</si>
  <si>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</si>
  <si>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</si>
  <si>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</si>
  <si>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</si>
  <si>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</si>
  <si>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</si>
  <si>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</si>
  <si>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</si>
  <si>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</si>
  <si>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</si>
  <si>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</si>
  <si>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</si>
  <si>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</si>
  <si>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</si>
  <si>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</si>
  <si>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</si>
  <si>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</si>
  <si>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</si>
  <si>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</si>
  <si>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</si>
  <si>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</si>
  <si>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</si>
  <si>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</si>
  <si>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</si>
  <si>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</si>
  <si>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</si>
  <si>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</si>
  <si>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</si>
  <si>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</si>
  <si>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</si>
  <si>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</si>
  <si>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</si>
  <si>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</si>
  <si>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</si>
  <si>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</si>
  <si>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</si>
  <si>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</si>
  <si>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</si>
  <si>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</si>
  <si>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</si>
  <si>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</si>
  <si>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</si>
  <si>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</si>
  <si>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</si>
  <si>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</si>
  <si>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</si>
  <si>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</si>
  <si>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</si>
  <si>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</si>
  <si>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</si>
  <si>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</si>
  <si>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</si>
  <si>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</si>
  <si>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</si>
  <si>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</si>
  <si>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</si>
  <si>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</si>
  <si>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</si>
  <si>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</si>
  <si>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</si>
  <si>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</si>
  <si>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</si>
  <si>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</si>
  <si>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</si>
  <si>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</si>
  <si>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</si>
  <si>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</si>
  <si>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</si>
  <si>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</si>
  <si>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</si>
  <si>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</si>
  <si>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</si>
  <si>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</si>
  <si>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</si>
  <si>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</si>
  <si>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</si>
  <si>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</si>
  <si>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</si>
  <si>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</si>
  <si>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</si>
  <si>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</si>
  <si>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</si>
  <si>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</si>
  <si>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</si>
  <si>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</si>
  <si>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</si>
  <si>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</si>
  <si>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</si>
  <si>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</si>
  <si>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</si>
  <si>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</si>
  <si>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</si>
  <si>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</si>
  <si>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</si>
  <si>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</si>
  <si>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</si>
  <si>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</si>
  <si>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</si>
  <si>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</si>
  <si>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</si>
  <si>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</si>
  <si>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</si>
  <si>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</si>
  <si>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</si>
  <si>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</si>
  <si>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</si>
  <si>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</si>
  <si>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</si>
  <si>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</si>
  <si>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</si>
  <si>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</si>
  <si>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</si>
  <si>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</si>
  <si>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</si>
  <si>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</si>
  <si>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</si>
  <si>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</si>
  <si>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</si>
  <si>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</si>
  <si>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</si>
  <si>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</si>
  <si>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</si>
  <si>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</si>
  <si>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</si>
  <si>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</si>
  <si>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</si>
  <si>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</si>
  <si>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</si>
  <si>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</si>
  <si>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</si>
  <si>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</si>
  <si>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</si>
  <si>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</si>
  <si>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</si>
  <si>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</si>
  <si>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</si>
  <si>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</si>
  <si>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</si>
  <si>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</si>
  <si>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</si>
  <si>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</si>
  <si>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</si>
  <si>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</si>
  <si>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</si>
  <si>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</si>
  <si>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</si>
  <si>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</si>
  <si>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</si>
  <si>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</si>
  <si>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</si>
  <si>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</si>
  <si>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</si>
  <si>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</si>
  <si>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</si>
  <si>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</si>
  <si>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</si>
  <si>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</si>
  <si>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</si>
  <si>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</si>
  <si>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</si>
  <si>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</si>
  <si>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</si>
  <si>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</si>
  <si>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</si>
  <si>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</si>
  <si>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</si>
  <si>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</si>
  <si>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</si>
  <si>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</si>
  <si>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</si>
  <si>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</si>
  <si>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</si>
  <si>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</si>
  <si>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</si>
  <si>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</si>
  <si>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</si>
  <si>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</si>
  <si>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</si>
  <si>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</si>
  <si>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</si>
  <si>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</si>
  <si>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</si>
  <si>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</si>
  <si>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</si>
  <si>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</si>
  <si>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</si>
  <si>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</si>
  <si>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</si>
  <si>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</si>
  <si>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</si>
  <si>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</si>
  <si>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</si>
  <si>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</si>
  <si>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</si>
  <si>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</si>
  <si>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</si>
  <si>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</si>
  <si>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</si>
  <si>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</si>
  <si>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</si>
  <si>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</si>
  <si>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</si>
  <si>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</si>
  <si>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</si>
  <si>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</si>
  <si>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</si>
  <si>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</si>
  <si>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</si>
  <si>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</si>
  <si>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</si>
  <si>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</si>
  <si>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</si>
  <si>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</si>
  <si>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</si>
  <si>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</si>
  <si>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</si>
  <si>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</si>
  <si>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</si>
  <si>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</si>
  <si>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</si>
  <si>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</si>
  <si>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</si>
  <si>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</si>
  <si>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</si>
  <si>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</si>
  <si>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</si>
  <si>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</si>
  <si>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</si>
  <si>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</si>
  <si>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</si>
  <si>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</si>
  <si>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</si>
  <si>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</si>
  <si>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</si>
  <si>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</si>
  <si>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</si>
  <si>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</si>
  <si>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</si>
  <si>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</si>
  <si>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</si>
  <si>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</si>
  <si>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</si>
  <si>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</si>
  <si>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</si>
  <si>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</si>
  <si>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</si>
  <si>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</si>
  <si>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</si>
  <si>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</si>
  <si>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</si>
  <si>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</si>
  <si>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</si>
  <si>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</si>
  <si>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</si>
  <si>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</si>
  <si>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</si>
  <si>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</si>
  <si>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</si>
  <si>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</si>
  <si>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</si>
  <si>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</si>
  <si>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</si>
  <si>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</si>
  <si>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</si>
  <si>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</si>
  <si>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</si>
  <si>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</si>
  <si>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</si>
  <si>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</si>
  <si>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</si>
  <si>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</si>
  <si>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</si>
  <si>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</si>
  <si>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</si>
  <si>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</si>
  <si>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</si>
  <si>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</si>
  <si>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</si>
  <si>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</si>
  <si>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</si>
  <si>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</si>
  <si>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</si>
  <si>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</si>
  <si>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</si>
  <si>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</si>
  <si>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</si>
  <si>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</si>
  <si>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</si>
  <si>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</si>
  <si>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</si>
  <si>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</si>
  <si>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</si>
  <si>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</si>
  <si>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</si>
  <si>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</si>
  <si>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</si>
  <si>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</si>
  <si>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</si>
  <si>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</si>
  <si>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</si>
  <si>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</si>
  <si>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</si>
  <si>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</si>
  <si>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</si>
  <si>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</si>
  <si>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</si>
  <si>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</si>
  <si>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</si>
  <si>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</si>
  <si>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</si>
  <si>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</si>
  <si>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</si>
  <si>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</si>
  <si>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</si>
  <si>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</si>
  <si>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</si>
  <si>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</si>
  <si>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</si>
  <si>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</si>
  <si>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</si>
  <si>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</si>
  <si>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</si>
  <si>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</si>
  <si>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</si>
  <si>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</si>
  <si>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</si>
  <si>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</si>
  <si>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</si>
  <si>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</si>
  <si>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</si>
  <si>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</si>
  <si>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</si>
  <si>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</si>
  <si>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</si>
  <si>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</si>
  <si>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</si>
  <si>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</si>
  <si>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</si>
  <si>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</si>
  <si>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</si>
  <si>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</si>
  <si>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</si>
  <si>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</si>
  <si>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</si>
  <si>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</si>
  <si>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</si>
  <si>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</si>
  <si>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</si>
  <si>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</si>
  <si>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</si>
  <si>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</si>
  <si>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</si>
  <si>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</si>
  <si>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</si>
  <si>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</si>
  <si>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</si>
  <si>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</si>
  <si>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</si>
  <si>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</si>
  <si>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</si>
  <si>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</si>
  <si>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</si>
  <si>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</si>
  <si>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</si>
  <si>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</si>
  <si>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</si>
  <si>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</si>
  <si>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</si>
  <si>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</si>
  <si>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</si>
  <si>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</si>
  <si>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</si>
  <si>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</si>
  <si>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</si>
  <si>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</si>
  <si>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</si>
  <si>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</si>
  <si>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</si>
  <si>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</si>
  <si>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</si>
  <si>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</si>
  <si>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</si>
  <si>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</si>
  <si>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</si>
  <si>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</si>
  <si>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</si>
  <si>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</si>
  <si>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</si>
  <si>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</si>
  <si>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</si>
  <si>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</si>
  <si>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</si>
  <si>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</si>
  <si>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</si>
  <si>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</si>
  <si>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</si>
  <si>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</si>
  <si>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</si>
  <si>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</si>
  <si>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</si>
  <si>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</si>
  <si>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</si>
  <si>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</si>
  <si>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</si>
  <si>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</si>
  <si>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</si>
  <si>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</si>
  <si>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</si>
  <si>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</si>
  <si>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</si>
  <si>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</si>
  <si>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</si>
  <si>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</si>
  <si>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</si>
  <si>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</si>
  <si>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</si>
  <si>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</si>
  <si>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</si>
  <si>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</si>
  <si>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</si>
  <si>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</si>
  <si>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</si>
  <si>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</si>
  <si>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</si>
  <si>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</si>
  <si>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</si>
  <si>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</si>
  <si>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</si>
  <si>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</si>
  <si>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</si>
  <si>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</si>
  <si>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</si>
  <si>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</si>
  <si>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</si>
  <si>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</si>
  <si>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</si>
  <si>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</si>
  <si>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</si>
  <si>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</si>
  <si>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</si>
  <si>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</si>
  <si>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</si>
  <si>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</si>
  <si>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</si>
  <si>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</si>
  <si>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</si>
  <si>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</si>
  <si>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</si>
  <si>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</si>
  <si>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</si>
  <si>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</si>
  <si>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</si>
  <si>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</si>
  <si>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</si>
  <si>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</si>
  <si>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</si>
  <si>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</si>
  <si>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</si>
  <si>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</si>
  <si>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</si>
  <si>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</si>
  <si>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</si>
  <si>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</si>
  <si>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</si>
  <si>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</si>
  <si>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</si>
  <si>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</si>
  <si>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</si>
  <si>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</si>
  <si>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</si>
  <si>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</si>
  <si>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</si>
  <si>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</si>
  <si>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</si>
  <si>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</si>
  <si>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</si>
  <si>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</si>
  <si>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</si>
  <si>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</si>
  <si>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</si>
  <si>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</si>
  <si>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</si>
  <si>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</si>
  <si>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</si>
  <si>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</si>
  <si>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</si>
  <si>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</si>
  <si>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</si>
  <si>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</si>
  <si>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</si>
  <si>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</si>
  <si>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</si>
  <si>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</si>
  <si>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</si>
  <si>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</si>
  <si>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</si>
  <si>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</si>
  <si>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</si>
  <si>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</si>
  <si>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</si>
  <si>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</si>
  <si>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</si>
  <si>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</si>
  <si>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</si>
  <si>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</si>
  <si>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</si>
  <si>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</si>
  <si>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</si>
  <si>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</si>
  <si>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</si>
  <si>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</si>
  <si>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</si>
  <si>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</si>
  <si>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</si>
  <si>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</si>
  <si>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</si>
  <si>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</si>
  <si>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</si>
  <si>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</si>
  <si>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</si>
  <si>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</si>
  <si>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</si>
  <si>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</si>
  <si>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</si>
  <si>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</si>
  <si>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</si>
  <si>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</si>
  <si>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</si>
  <si>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</si>
  <si>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</si>
  <si>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</si>
  <si>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</si>
  <si>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</si>
  <si>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</si>
  <si>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</si>
  <si>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</si>
  <si>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</si>
  <si>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</si>
  <si>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</si>
  <si>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</si>
  <si>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</si>
  <si>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</si>
  <si>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</si>
  <si>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</si>
  <si>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</si>
  <si>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</si>
  <si>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</si>
  <si>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</si>
  <si>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</si>
  <si>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</si>
  <si>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</si>
  <si>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</si>
  <si>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</si>
  <si>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</si>
  <si>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</si>
  <si>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</si>
  <si>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</si>
  <si>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</si>
  <si>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</si>
  <si>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</si>
  <si>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</si>
  <si>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</si>
  <si>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</si>
  <si>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</si>
  <si>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</si>
  <si>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</si>
  <si>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</si>
  <si>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</si>
  <si>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</si>
  <si>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</si>
  <si>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</si>
  <si>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</si>
  <si>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</si>
  <si>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</si>
  <si>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</si>
  <si>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</si>
  <si>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</si>
  <si>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</si>
  <si>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</si>
  <si>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</si>
  <si>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</si>
  <si>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</si>
  <si>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</si>
  <si>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</si>
  <si>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</si>
  <si>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</si>
  <si>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</si>
  <si>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</si>
  <si>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</si>
  <si>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</si>
  <si>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</si>
  <si>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</si>
  <si>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</si>
  <si>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</si>
  <si>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</si>
  <si>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</si>
  <si>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</si>
  <si>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</si>
  <si>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</si>
  <si>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</si>
  <si>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</si>
  <si>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</si>
  <si>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</si>
  <si>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</si>
  <si>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</si>
  <si>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</si>
  <si>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</si>
  <si>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</si>
  <si>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</si>
  <si>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</si>
  <si>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</si>
  <si>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</si>
  <si>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</si>
  <si>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</si>
  <si>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</si>
  <si>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</si>
  <si>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</si>
  <si>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</si>
  <si>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</si>
  <si>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</si>
  <si>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</si>
  <si>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</si>
  <si>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</si>
  <si>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</si>
  <si>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</si>
  <si>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</si>
  <si>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</si>
  <si>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</si>
  <si>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</si>
  <si>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</si>
  <si>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</si>
  <si>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</si>
  <si>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</si>
  <si>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</si>
  <si>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</si>
  <si>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</si>
  <si>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</si>
  <si>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</si>
  <si>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</si>
  <si>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</si>
  <si>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</si>
  <si>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</si>
  <si>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</si>
  <si>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</si>
  <si>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</si>
  <si>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</si>
  <si>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</si>
  <si>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</si>
  <si>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</si>
  <si>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</si>
  <si>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</si>
  <si>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</si>
  <si>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</si>
  <si>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</si>
  <si>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</si>
  <si>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</si>
  <si>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</si>
  <si>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</si>
  <si>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</si>
  <si>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</si>
  <si>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</si>
  <si>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</si>
  <si>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</si>
  <si>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</si>
  <si>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</si>
  <si>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</si>
  <si>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</si>
  <si>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</si>
  <si>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</si>
  <si>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</si>
  <si>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</si>
  <si>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</si>
  <si>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</si>
  <si>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</si>
  <si>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</si>
  <si>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</si>
  <si>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</si>
  <si>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</si>
  <si>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</si>
  <si>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</si>
  <si>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</si>
  <si>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</si>
  <si>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</si>
  <si>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</si>
  <si>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</si>
  <si>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</si>
  <si>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</si>
  <si>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</si>
  <si>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</si>
  <si>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</si>
  <si>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</si>
  <si>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</si>
  <si>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</si>
  <si>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</si>
  <si>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</si>
  <si>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</si>
  <si>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</si>
  <si>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</si>
  <si>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</si>
  <si>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</si>
  <si>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</si>
  <si>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</si>
  <si>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</si>
  <si>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</si>
  <si>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</si>
  <si>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</si>
  <si>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</si>
  <si>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</si>
  <si>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</si>
  <si>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</si>
  <si>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</si>
  <si>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</si>
  <si>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</si>
  <si>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</si>
  <si>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</si>
  <si>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</si>
  <si>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</si>
  <si>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</si>
  <si>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</si>
  <si>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</si>
  <si>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</si>
  <si>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</si>
  <si>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</si>
  <si>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</si>
  <si>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</si>
  <si>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</si>
  <si>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</si>
  <si>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</si>
  <si>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</si>
  <si>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</si>
  <si>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</si>
  <si>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</si>
  <si>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</si>
  <si>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</si>
  <si>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</si>
  <si>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</si>
  <si>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</si>
  <si>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</si>
  <si>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</si>
  <si>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</si>
  <si>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</si>
  <si>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</si>
  <si>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</si>
  <si>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</si>
  <si>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</si>
  <si>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</si>
  <si>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</si>
  <si>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</si>
  <si>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</si>
  <si>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</si>
  <si>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</si>
  <si>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</si>
  <si>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</si>
  <si>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</si>
  <si>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</si>
  <si>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</si>
  <si>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</si>
  <si>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</si>
  <si>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</si>
  <si>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</si>
  <si>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</si>
  <si>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</si>
  <si>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</si>
  <si>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</si>
  <si>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</si>
  <si>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</si>
  <si>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</si>
  <si>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</si>
  <si>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</si>
  <si>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</si>
  <si>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</si>
  <si>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</si>
  <si>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</si>
  <si>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</si>
  <si>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</si>
  <si>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</si>
  <si>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</si>
  <si>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</si>
  <si>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</si>
  <si>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</si>
  <si>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</si>
  <si>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</si>
  <si>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</si>
  <si>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</si>
  <si>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</si>
  <si>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</si>
  <si>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</si>
  <si>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</si>
  <si>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</si>
  <si>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</si>
  <si>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</si>
  <si>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</si>
  <si>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</si>
  <si>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</si>
  <si>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</si>
  <si>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</si>
  <si>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</si>
  <si>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</si>
  <si>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</si>
  <si>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</si>
  <si>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</si>
  <si>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</si>
  <si>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</si>
  <si>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</si>
  <si>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</si>
  <si>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</si>
  <si>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</si>
  <si>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</si>
  <si>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</si>
  <si>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</si>
  <si>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</si>
  <si>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</si>
  <si>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</si>
  <si>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</si>
  <si>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</si>
  <si>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</si>
  <si>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</si>
  <si>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</si>
  <si>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</si>
  <si>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</si>
  <si>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</si>
  <si>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</si>
  <si>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</si>
  <si>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</si>
  <si>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</si>
  <si>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</si>
  <si>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</si>
  <si>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</si>
  <si>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</si>
  <si>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</si>
  <si>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</si>
  <si>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</si>
  <si>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</si>
  <si>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</si>
  <si>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</si>
  <si>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</si>
  <si>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</si>
  <si>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</si>
  <si>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</si>
  <si>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</si>
  <si>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</si>
  <si>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</si>
  <si>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</si>
  <si>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</si>
  <si>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</si>
  <si>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</si>
  <si>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</si>
  <si>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</si>
  <si>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</si>
  <si>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</si>
  <si>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</si>
  <si>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</si>
  <si>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</si>
  <si>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</si>
  <si>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</si>
  <si>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</si>
  <si>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</si>
  <si>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</si>
  <si>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</si>
  <si>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</si>
  <si>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</si>
  <si>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</si>
  <si>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</si>
  <si>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</si>
  <si>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</si>
  <si>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</si>
  <si>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</si>
  <si>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</si>
  <si>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</si>
  <si>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</si>
  <si>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</si>
  <si>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</si>
  <si>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</si>
  <si>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</si>
  <si>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</si>
  <si>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</si>
  <si>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</si>
  <si>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</si>
  <si>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</si>
  <si>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</si>
  <si>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</si>
  <si>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</si>
  <si>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</si>
  <si>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</si>
  <si>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</si>
  <si>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</si>
  <si>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</si>
  <si>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</si>
  <si>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</si>
  <si>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</si>
  <si>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</si>
  <si>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</si>
  <si>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</si>
  <si>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</si>
  <si>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</si>
  <si>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</si>
  <si>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</si>
  <si>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</si>
  <si>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</si>
  <si>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</si>
  <si>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</si>
  <si>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</si>
  <si>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</si>
  <si>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</si>
  <si>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</si>
  <si>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</si>
  <si>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</si>
  <si>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</si>
  <si>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</si>
  <si>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</si>
  <si>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</si>
  <si>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</si>
  <si>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</si>
  <si>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</si>
  <si>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</si>
  <si>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</si>
  <si>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</si>
  <si>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</si>
  <si>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</si>
  <si>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</si>
  <si>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</si>
  <si>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</si>
  <si>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</si>
  <si>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</si>
  <si>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</si>
  <si>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</si>
  <si>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</si>
  <si>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</si>
  <si>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</si>
  <si>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</si>
  <si>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</si>
  <si>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</si>
  <si>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</si>
  <si>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</si>
  <si>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</si>
  <si>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</si>
  <si>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</si>
  <si>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</si>
  <si>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</si>
  <si>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</si>
  <si>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</si>
  <si>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</si>
  <si>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</si>
  <si>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</si>
  <si>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</si>
  <si>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</si>
  <si>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</si>
  <si>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</si>
  <si>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</si>
  <si>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</si>
  <si>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</si>
  <si>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</si>
  <si>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</si>
  <si>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</si>
  <si>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</si>
  <si>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</si>
  <si>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</si>
  <si>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</si>
  <si>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</si>
  <si>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</si>
  <si>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</si>
  <si>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</si>
  <si>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</si>
  <si>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</si>
  <si>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</si>
  <si>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</si>
  <si>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</si>
  <si>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</si>
  <si>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</si>
  <si>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</si>
  <si>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</si>
  <si>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</si>
  <si>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</si>
  <si>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</si>
  <si>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</si>
  <si>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</si>
  <si>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</si>
  <si>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</si>
  <si>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</si>
  <si>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</si>
  <si>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</si>
  <si>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</si>
  <si>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</si>
  <si>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</si>
  <si>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</si>
  <si>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</si>
  <si>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</si>
  <si>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</si>
  <si>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</si>
  <si>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</si>
  <si>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</si>
  <si>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</si>
  <si>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</si>
  <si>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</si>
  <si>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</si>
  <si>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</si>
  <si>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</si>
  <si>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</si>
  <si>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</si>
  <si>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</si>
  <si>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</si>
  <si>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</si>
  <si>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</si>
  <si>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</si>
  <si>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</si>
  <si>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</si>
  <si>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</si>
  <si>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</si>
  <si>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</si>
  <si>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</si>
  <si>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</si>
  <si>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</si>
  <si>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</si>
  <si>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</si>
  <si>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</si>
  <si>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</si>
  <si>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</si>
  <si>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</si>
  <si>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</si>
  <si>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</si>
  <si>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</si>
  <si>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</si>
  <si>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</si>
  <si>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</si>
  <si>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</si>
  <si>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</si>
  <si>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</si>
  <si>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</si>
  <si>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</si>
  <si>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</si>
  <si>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</si>
  <si>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</si>
  <si>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</si>
  <si>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</si>
  <si>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</si>
  <si>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</si>
  <si>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</si>
  <si>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</si>
  <si>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</si>
  <si>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</si>
  <si>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</si>
  <si>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</si>
  <si>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</si>
  <si>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</si>
  <si>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</si>
  <si>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</si>
  <si>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</si>
  <si>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</si>
  <si>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</si>
  <si>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</si>
  <si>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</si>
  <si>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</si>
  <si>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</si>
  <si>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</si>
  <si>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</si>
  <si>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</si>
  <si>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</si>
  <si>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</si>
  <si>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</si>
  <si>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</si>
  <si>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</si>
  <si>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</si>
  <si>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</si>
  <si>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</si>
  <si>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</si>
  <si>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</si>
  <si>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</si>
  <si>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</si>
  <si>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</si>
  <si>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</si>
  <si>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</si>
  <si>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</si>
  <si>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</si>
  <si>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</si>
  <si>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</si>
  <si>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</si>
  <si>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</si>
  <si>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</si>
  <si>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</si>
  <si>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</si>
  <si>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</si>
  <si>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</si>
  <si>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</si>
  <si>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</si>
  <si>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</si>
  <si>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</si>
  <si>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</si>
  <si>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</si>
  <si>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</si>
  <si>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</si>
  <si>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</si>
  <si>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</si>
  <si>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</si>
  <si>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</si>
  <si>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</si>
  <si>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</si>
  <si>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</si>
  <si>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</si>
  <si>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</si>
  <si>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</si>
  <si>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</si>
  <si>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</si>
  <si>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</si>
  <si>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</si>
  <si>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</si>
  <si>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</si>
  <si>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</si>
  <si>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</si>
  <si>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</si>
  <si>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</si>
  <si>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</si>
  <si>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</si>
  <si>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</si>
  <si>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</si>
  <si>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</si>
  <si>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</si>
  <si>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</si>
  <si>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</si>
  <si>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</si>
  <si>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</si>
  <si>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</si>
  <si>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</si>
  <si>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</si>
  <si>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</si>
  <si>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</si>
  <si>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</si>
  <si>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</si>
  <si>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</si>
  <si>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</si>
  <si>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</si>
  <si>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</si>
  <si>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</si>
  <si>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</si>
  <si>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</si>
  <si>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</si>
  <si>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</si>
  <si>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</si>
  <si>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</si>
  <si>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</si>
  <si>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</si>
  <si>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</si>
  <si>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</si>
  <si>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</si>
  <si>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</si>
  <si>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</si>
  <si>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</si>
  <si>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</si>
  <si>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</si>
  <si>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</si>
  <si>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PCM-20251213-00000385</t>
  </si>
  <si>
    <t>Critical</t>
  </si>
  <si>
    <t>Team on as we have multiple sites down due to SCECO interruption at RAF area /Sceco complain #2904279343</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</si>
  <si>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</si>
  <si>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</si>
  <si>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</si>
  <si>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</si>
  <si>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</si>
  <si>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</si>
  <si>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</si>
  <si>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</si>
  <si>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</si>
  <si>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</si>
  <si>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</si>
  <si>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</si>
  <si>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</si>
  <si>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</si>
  <si>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</si>
  <si>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</si>
  <si>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PCM-20251213-00000406</t>
  </si>
  <si>
    <t>Sceco failure issue and team save Hub site KMMD0722</t>
  </si>
  <si>
    <t>NO PCM</t>
  </si>
  <si>
    <t>Access issue, located at ALMurjan Palace</t>
  </si>
  <si>
    <t>PCM-20251213-00000557</t>
  </si>
  <si>
    <t>60 M</t>
  </si>
  <si>
    <t>PCM-20251213-00000591</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</si>
  <si>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</si>
  <si>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</si>
  <si>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</si>
  <si>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</si>
  <si>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</si>
  <si>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</si>
  <si>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</si>
  <si>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</si>
  <si>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</si>
  <si>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</si>
  <si>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</si>
  <si>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</si>
  <si>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</si>
  <si>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PCM-20251213-00000582</t>
  </si>
  <si>
    <t>EM Team on the way ETA: 40 Mins</t>
  </si>
  <si>
    <t>PCM-20251213-00000593</t>
  </si>
  <si>
    <t>PCM-20251213-00000597</t>
  </si>
  <si>
    <t>PCM-20251213-00000191</t>
  </si>
  <si>
    <t>cell flapping at LTE &amp; 5G turn off due to rectifier module faulty at site, under repair arrangement</t>
  </si>
  <si>
    <t>PCM-20251213-00000335</t>
  </si>
  <si>
    <t xml:space="preserve"> Sececo failure &amp; load not shifted on batteries due 2 batteries locked, will secure site with PG, also TE team will check &amp; unlocke the batteries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</si>
</sst>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b/>
      <sz val="11"/>
      <color rgb="FF002231"/>
      <name val="Calibri"/>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D9F1FF"/>
        <bgColor rgb="FF000000"/>
      </patternFill>
    </fill>
    <fill>
      <patternFill patternType="solid">
        <fgColor rgb="FFE8F9FF"/>
        <bgColor rgb="FF000000"/>
      </patternFill>
    </fill>
    <fill>
      <patternFill patternType="solid">
        <fgColor rgb="FFF5FCFF"/>
        <bgColor rgb="FF000000"/>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
      <left style="thin">
        <color indexed="64"/>
      </left>
      <right style="thin">
        <color indexed="64"/>
      </right>
      <top style="thin">
        <color rgb="FF005975"/>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0" fontId="19" fillId="19" borderId="8" xfId="0" applyFont="1" applyFill="1" applyBorder="1" applyAlignment="1">
      <alignment horizontal="center"/>
    </xf>
    <xf numFmtId="0" fontId="19" fillId="2" borderId="8" xfId="0" applyFont="1" applyFill="1" applyBorder="1" applyAlignment="1">
      <alignment horizontal="center"/>
    </xf>
    <xf numFmtId="0" fontId="31" fillId="2" borderId="21" xfId="0" applyFont="1" applyFill="1" applyBorder="1" applyAlignment="1">
      <alignment horizontal="center" wrapText="1"/>
    </xf>
    <xf numFmtId="22" fontId="19" fillId="0" borderId="9" xfId="0" applyNumberFormat="1" applyFont="1" applyBorder="1" applyAlignment="1">
      <alignment horizontal="center"/>
    </xf>
    <xf numFmtId="21" fontId="19" fillId="20" borderId="8" xfId="0" applyNumberFormat="1" applyFont="1" applyFill="1" applyBorder="1" applyAlignment="1">
      <alignment horizontal="center"/>
    </xf>
    <xf numFmtId="0" fontId="19" fillId="21" borderId="8" xfId="0" applyFont="1" applyFill="1" applyBorder="1" applyAlignment="1">
      <alignment horizontal="center" wrapText="1"/>
    </xf>
    <xf numFmtId="0" fontId="31" fillId="19" borderId="8" xfId="0" applyFont="1" applyFill="1" applyBorder="1" applyAlignment="1">
      <alignment horizontal="center"/>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0" totalsRowShown="0" headerRowDxfId="97" dataDxfId="96" headerRowBorderDxfId="94" tableBorderDxfId="95" totalsRowBorderDxfId="93">
  <autoFilter ref="A1:L12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197" totalsRowShown="0" headerRowDxfId="80" dataDxfId="79" headerRowBorderDxfId="77" tableBorderDxfId="78" totalsRowBorderDxfId="76">
  <autoFilter ref="A1:L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5" totalsRowShown="0" headerRowDxfId="63" dataDxfId="62" headerRowBorderDxfId="60" tableBorderDxfId="61">
  <autoFilter ref="A1:L8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7" dataDxfId="46" headerRowBorderDxfId="44" tableBorderDxfId="45" totalsRowBorderDxfId="43">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57" totalsRowShown="0" headerRowDxfId="30" dataDxfId="29" headerRowBorderDxfId="27" tableBorderDxfId="28">
  <autoFilter ref="A1:M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0" totalsRowShown="0" headerRowDxfId="13" tableBorderDxfId="12">
  <autoFilter ref="A1:L34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341.53554513888957</v>
      </c>
      <c r="H2" s="73">
        <v>45662.943402777775</v>
      </c>
      <c r="I2" s="56" t="str">
        <f>IFERROR(VLOOKUP(D2,DB!A:F,6,0),"")</f>
        <v>Generator-SG</v>
      </c>
      <c r="J2" s="56" t="str">
        <f>IFERROR(VLOOKUP(D2,DB!A:G,7,0),"")</f>
        <v>Dead</v>
      </c>
      <c r="K2" s="64" t="s">
        <v>39107</v>
      </c>
      <c r="L2" s="62" t="str">
        <f>IFERROR(VLOOKUP(D2,DB!A:I,9,0),"")</f>
        <v>Latis</v>
      </c>
    </row>
    <row r="3" spans="1:15" ht="27" customHeight="1">
      <c r="A3" s="124" t="s">
        <v>39108</v>
      </c>
      <c r="B3" s="123" t="str">
        <f>IFERROR(VLOOKUP(D3,DB!A:K,11,0),"")</f>
        <v>R1</v>
      </c>
      <c r="C3" s="123">
        <v>5</v>
      </c>
      <c r="D3" s="56" t="s">
        <v>9349</v>
      </c>
      <c r="E3" s="122" t="s">
        <v>39109</v>
      </c>
      <c r="F3" s="121">
        <v>46004.365497685183</v>
      </c>
      <c r="G3" s="120">
        <f ca="1">IFERROR(NOW()-F3,"-")</f>
        <v>0.11847337963263271</v>
      </c>
      <c r="H3" s="121">
        <v>46004.359212962961</v>
      </c>
      <c r="I3" s="123" t="str">
        <f>IFERROR(VLOOKUP(D3,DB!A:F,6,0),"")</f>
        <v>SCECO</v>
      </c>
      <c r="J3" s="123" t="str">
        <f>IFERROR(VLOOKUP(D3,DB!A:G,7,0),"")</f>
        <v>Vandalized</v>
      </c>
      <c r="K3" s="119" t="s">
        <v>39110</v>
      </c>
      <c r="L3" s="118" t="str">
        <f>IFERROR(VLOOKUP(D3,DB!A:I,9,0),"")</f>
        <v>Latis</v>
      </c>
    </row>
    <row r="4" spans="1:15" ht="15" customHeight="1">
      <c r="A4" s="124"/>
      <c r="B4" s="123" t="str">
        <f>IFERROR(VLOOKUP(D4,DB!A:K,11,0),"")</f>
        <v/>
      </c>
      <c r="C4" s="123"/>
      <c r="D4" s="56"/>
      <c r="E4" s="122"/>
      <c r="F4" s="121"/>
      <c r="G4" s="120">
        <f ca="1">IFERROR(NOW()-F4,"-")</f>
        <v>46004.483971064816</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46004.483971064816</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46004.483971064816</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46004.483971064816</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46004.483971064816</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46004.483971064816</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46004.483971064816</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46004.483971064816</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46004.483971064816</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46004.483971064816</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46004.483971064816</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46004.483971064816</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46004.483971064816</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46004.483971064816</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46004.483971064816</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46004.483971064816</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46004.483971064816</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46004.483971064816</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46004.483971064816</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46004.483971064816</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46004.483971064816</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46004.483971064816</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46004.483971064816</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46004.483971064816</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46004.483971064816</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46004.483971064816</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46004.483971064816</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46004.483971064816</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46004.483971064816</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46004.483971064816</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46004.483971064816</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46004.483971064816</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46004.483971064816</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46004.483971064816</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46004.483971064816</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46004.483971064816</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46004.483971064816</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46004.483971064816</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46004.483971064816</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46004.483971064816</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46004.483971064816</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46004.483971064816</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46004.483971064816</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46004.483971064816</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46004.483971064816</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46004.483971064816</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46004.483971064816</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46004.483971064816</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46004.483971064816</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46004.483971064816</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46004.483971064816</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46004.483971064816</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46004.483971064816</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46004.483971064816</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46004.483971064816</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46004.483971064816</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46004.483971064816</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46004.483971064816</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46004.483971064816</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46004.483971064816</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46004.483971064816</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46004.483971064816</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46004.483971064816</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46004.483971064816</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46004.483971064816</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46004.483971064816</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46004.483971064816</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46004.483971064816</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46004.483971064816</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46004.483971064816</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46004.483971064816</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46004.483971064816</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46004.483971064816</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46004.483971064816</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46004.483971064816</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46004.483971064816</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46004.483971064816</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46004.483971064816</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46004.483971064816</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46004.483971064816</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46004.483971064816</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46004.483971064816</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46004.483971064816</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46004.483971064816</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46004.483971064816</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46004.483971064816</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46004.483971064816</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46004.483971064816</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46004.483971064816</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46004.483971064816</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46004.483971064816</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46004.483971064816</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46004.483971064816</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46004.483971064816</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46004.483971064816</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46004.483971064816</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46004.483971064816</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46004.483971064816</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46004.483971064816</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46004.483971064816</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46004.483971064816</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46004.483971064816</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46004.483971064816</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46004.483971064816</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46004.483971064816</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46004.483971064816</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46004.483971064816</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46004.483971064816</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46004.483971064816</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46004.483971064816</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46004.483971064816</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46004.483971064816</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46004.483971064816</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46004.483971064816</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46004.483971064816</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46004.483971064816</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46004.483971064816</v>
      </c>
      <c r="H120" s="121"/>
      <c r="I120" s="123" t="str">
        <f>IFERROR(VLOOKUP(D120,DB!A:F,6,0),"")</f>
        <v/>
      </c>
      <c r="J120" s="123" t="str">
        <f>IFERROR(VLOOKUP(D120,DB!A:G,7,0),"")</f>
        <v/>
      </c>
      <c r="K120" s="119"/>
      <c r="L120" s="118" t="str">
        <f>IFERROR(VLOOKUP(D120,DB!A:I,9,0),"")</f>
        <v/>
      </c>
    </row>
  </sheetData>
  <customSheetViews>
    <customSheetView guid="{F6042A99-DD27-4453-835D-0834D95730CC}" filter="1" showAutoFilter="1">
      <pageMargins left="0" right="0" top="0" bottom="0" header="0" footer="0"/>
      <autoFilter ref="B1:M1" xr:uid="{3249BD56-E7ED-42F6-9CCA-1156804B0911}"/>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197"/>
  <sheetViews>
    <sheetView tabSelected="1" workbookViewId="0">
      <selection activeCell="D15" sqref="D15"/>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179.48413310185424</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20.096552083334245</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7.1285891203733627</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3.6520613425964257</v>
      </c>
      <c r="H6" s="97">
        <v>46001.70820601852</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
      </c>
      <c r="C7" s="18"/>
      <c r="D7" s="18"/>
      <c r="E7" s="81"/>
      <c r="F7" s="97"/>
      <c r="G7" s="98">
        <f ca="1">IFERROR(NOW()-F7,"-")</f>
        <v>46004.483971064816</v>
      </c>
      <c r="H7" s="97"/>
      <c r="I7" s="18" t="str">
        <f>IFERROR(VLOOKUP(D7,DB!A:F,6,0),"")</f>
        <v/>
      </c>
      <c r="J7" s="18" t="str">
        <f>IFERROR(VLOOKUP(D7,DB!A:G,7,0),"")</f>
        <v/>
      </c>
      <c r="K7" s="19"/>
      <c r="L7" s="18" t="str">
        <f>IFERROR(VLOOKUP(D7,DB!A:I,9,0),"")</f>
        <v/>
      </c>
    </row>
    <row r="8" spans="1:12" ht="31.5" customHeight="1">
      <c r="A8" s="96"/>
      <c r="B8" s="18" t="str">
        <f>IFERROR(VLOOKUP(D8,DB!A:K,11,0),"")</f>
        <v/>
      </c>
      <c r="C8" s="18"/>
      <c r="D8" s="19"/>
      <c r="E8" s="81"/>
      <c r="F8" s="97"/>
      <c r="G8" s="98">
        <f ca="1">IFERROR(NOW()-F8,"-")</f>
        <v>46004.483971064816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46004.483971064816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46004.483971064816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46004.483971064816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46004.483971064816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46004.483971064816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46004.483971064816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46004.483971064816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46004.483971064816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46004.483971064816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46004.483971064816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46004.483971064816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46004.483971064816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46004.483971064816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46004.483971064816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46004.483971064816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46004.483971064816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46004.483971064816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46004.483971064816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46004.483971064816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46004.483971064816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46004.483971064816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46004.483971064816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46004.483971064816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46004.483971064816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46004.483971064816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46004.483971064816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46004.483971064816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46004.483971064816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46004.483971064816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46004.483971064816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46004.483971064816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46004.483971064816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46004.483971064816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46004.483971064816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46004.483971064816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46004.483971064816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46004.483971064816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46004.483971064816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46004.483971064816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46004.483971064816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46004.483971064816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46004.483971064816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46004.483971064816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46004.483971064816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46004.483971064816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46004.483971064816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46004.483971064816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46004.483971064816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46004.483971064816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46004.483971064816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46004.483971064816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46004.483971064816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46004.483971064816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46004.483971064816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46004.483971064816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46004.483971064816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46004.483971064816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46004.483971064816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46004.483971064816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46004.483971064816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46004.483971064816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46004.483971064816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46004.483971064816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46004.483971064816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46004.483971064816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46004.483971064816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46004.483971064816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46004.483971064816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46004.483971064816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46004.483971064816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46004.483971064816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46004.483971064816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46004.483971064816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46004.483971064816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46004.483971064816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46004.483971064816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46004.483971064816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46004.483971064816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46004.483971064816</v>
      </c>
      <c r="H87" s="97"/>
      <c r="I87" s="18" t="str">
        <f>IFERROR(VLOOKUP(D87,DB!A:F,6,0),"")</f>
        <v/>
      </c>
      <c r="J87" s="18" t="str">
        <f>IFERROR(VLOOKUP(D87,DB!A:G,7,0),"")</f>
        <v/>
      </c>
      <c r="K87" s="19"/>
      <c r="L87" s="18" t="str">
        <f>IFERROR(VLOOKUP(D87,DB!A:I,9,0),"")</f>
        <v/>
      </c>
    </row>
    <row r="88" spans="1:12" ht="31.5" customHeight="1">
      <c r="A88" s="144"/>
      <c r="B88" s="145" t="str">
        <f>IFERROR(VLOOKUP(D88,DB!A:K,11,0),"")</f>
        <v/>
      </c>
      <c r="C88" s="145"/>
      <c r="D88" s="145"/>
      <c r="E88" s="145"/>
      <c r="F88" s="146"/>
      <c r="G88" s="147">
        <f ca="1">IFERROR(NOW()-F88,"-")</f>
        <v>46004.483971064816</v>
      </c>
      <c r="H88" s="146"/>
      <c r="I88" s="145" t="str">
        <f>IFERROR(VLOOKUP(D88,DB!A:F,6,0),"")</f>
        <v/>
      </c>
      <c r="J88" s="145" t="str">
        <f>IFERROR(VLOOKUP(D88,DB!A:G,7,0),"")</f>
        <v/>
      </c>
      <c r="K88" s="148"/>
      <c r="L88" s="145" t="str">
        <f>IFERROR(VLOOKUP(D88,DB!A:I,9,0),"")</f>
        <v/>
      </c>
    </row>
    <row r="89" spans="1:12" ht="31.5" customHeight="1">
      <c r="A89" s="96"/>
      <c r="B89" s="18" t="str">
        <f>IFERROR(VLOOKUP(D89,DB!A:K,11,0),"")</f>
        <v/>
      </c>
      <c r="C89" s="18"/>
      <c r="D89" s="18"/>
      <c r="E89" s="18"/>
      <c r="F89" s="97"/>
      <c r="G89" s="98">
        <f ca="1">IFERROR(NOW()-F89,"-")</f>
        <v>46004.483971064816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46004.483971064816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46004.483971064816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46004.483971064816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46004.483971064816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46004.483971064816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46004.483971064816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46004.483971064816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46004.483971064816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46004.483971064816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46004.483971064816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46004.483971064816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46004.483971064816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46004.483971064816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46004.483971064816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46004.483971064816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46004.483971064816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46004.483971064816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46004.483971064816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46004.483971064816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46004.483971064816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46004.483971064816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46004.483971064816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46004.483971064816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46004.483971064816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46004.483971064816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46004.483971064816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46004.483971064816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46004.483971064816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46004.483971064816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46004.483971064816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46004.483971064816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46004.483971064816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46004.483971064816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46004.483971064816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46004.483971064816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46004.483971064816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46004.483971064816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46004.483971064816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46004.483971064816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46004.483971064816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46004.483971064816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46004.483971064816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46004.483971064816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46004.483971064816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46004.483971064816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46004.483971064816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46004.483971064816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46004.483971064816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46004.483971064816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46004.483971064816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46004.483971064816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46004.483971064816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46004.483971064816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46004.483971064816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46004.483971064816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46004.483971064816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46004.483971064816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46004.483971064816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46004.483971064816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46004.483971064816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46004.483971064816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46004.483971064816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46004.483971064816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46004.483971064816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46004.483971064816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46004.483971064816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46004.483971064816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46004.483971064816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46004.483971064816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46004.483971064816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46004.483971064816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46004.483971064816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46004.483971064816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46004.483971064816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46004.483971064816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46004.483971064816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46004.483971064816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46004.483971064816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46004.483971064816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46004.483971064816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46004.483971064816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46004.483971064816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46004.483971064816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46004.483971064816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46004.483971064816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46004.483971064816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46004.483971064816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46004.483971064816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46004.483971064816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46004.483971064816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46004.483971064816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46004.483971064816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46004.483971064816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46004.483971064816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46004.483971064816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46004.483971064816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46004.483971064816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46004.483971064816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46004.483971064816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46004.483971064816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46004.483971064816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46004.483971064816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46004.483971064816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46004.483971064816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46004.483971064816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46004.483971064816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46004.483971064816</v>
      </c>
      <c r="H196" s="97"/>
      <c r="I196" s="18" t="str">
        <f>IFERROR(VLOOKUP(D196,DB!A:F,6,0),"")</f>
        <v/>
      </c>
      <c r="J196" s="18" t="str">
        <f>IFERROR(VLOOKUP(D196,DB!A:G,7,0),"")</f>
        <v/>
      </c>
      <c r="K196" s="19"/>
      <c r="L196" s="18" t="str">
        <f>IFERROR(VLOOKUP(D196,DB!A:I,9,0),"")</f>
        <v/>
      </c>
    </row>
    <row r="197" spans="1:12" ht="31.5" customHeight="1">
      <c r="A197" s="144"/>
      <c r="B197" s="145" t="str">
        <f>IFERROR(VLOOKUP(D197,DB!A:K,11,0),"")</f>
        <v/>
      </c>
      <c r="C197" s="145"/>
      <c r="D197" s="145"/>
      <c r="E197" s="145"/>
      <c r="F197" s="146"/>
      <c r="G197" s="147">
        <f ca="1">IFERROR(NOW()-F197,"-")</f>
        <v>46004.483971064816</v>
      </c>
      <c r="H197" s="146"/>
      <c r="I197" s="145" t="str">
        <f>IFERROR(VLOOKUP(D197,DB!A:F,6,0),"")</f>
        <v/>
      </c>
      <c r="J197" s="145" t="str">
        <f>IFERROR(VLOOKUP(D197,DB!A:G,7,0),"")</f>
        <v/>
      </c>
      <c r="K197" s="148"/>
      <c r="L197" s="145" t="str">
        <f>IFERROR(VLOOKUP(D197,DB!A:I,9,0),"")</f>
        <v/>
      </c>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5"/>
  <sheetViews>
    <sheetView workbookViewId="0">
      <selection activeCell="J13" sqref="J1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c r="E2" s="18"/>
      <c r="F2" s="20"/>
      <c r="G2" s="21">
        <f t="shared" ref="G2:G8" ca="1" si="0">IFERROR(NOW()-F2,"-")</f>
        <v>46004.483971064816</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46004.483971064816</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46004.483971064816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46004.483971064816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46004.483971064816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46004.483971064816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46004.483971064816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ref="G9:G72" ca="1" si="1">IFERROR(NOW()-F9,"-")</f>
        <v>46004.483971064816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46004.483971064816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46004.483971064816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46004.483971064816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46004.483971064816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46004.483971064816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46004.483971064816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46004.483971064816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46004.483971064816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46004.483971064816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46004.483971064816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46004.483971064816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46004.483971064816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46004.483971064816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46004.483971064816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46004.483971064816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46004.483971064816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46004.483971064816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46004.483971064816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46004.483971064816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46004.483971064816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46004.483971064816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46004.483971064816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46004.483971064816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46004.483971064816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46004.483971064816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46004.483971064816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46004.483971064816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46004.483971064816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46004.483971064816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46004.483971064816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46004.483971064816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46004.483971064816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46004.483971064816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46004.483971064816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46004.483971064816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46004.483971064816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46004.483971064816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46004.483971064816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46004.483971064816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46004.483971064816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46004.483971064816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46004.483971064816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46004.483971064816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46004.483971064816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46004.483971064816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46004.483971064816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46004.483971064816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46004.483971064816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46004.483971064816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46004.483971064816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46004.483971064816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46004.483971064816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46004.483971064816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46004.483971064816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46004.483971064816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46004.483971064816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46004.483971064816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46004.483971064816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46004.483971064816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46004.483971064816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46004.483971064816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46004.483971064816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46004.483971064816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ref="G73:G136" ca="1" si="2">IFERROR(NOW()-F73,"-")</f>
        <v>46004.483971064816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46004.483971064816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46004.483971064816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46004.483971064816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46004.483971064816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46004.483971064816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46004.483971064816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46004.483971064816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46004.483971064816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46004.483971064816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46004.483971064816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46004.483971064816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46004.483971064816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46004.483971064816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46004.483971064816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46004.483971064816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46004.483971064816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46004.483971064816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46004.483971064816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46004.483971064816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46004.483971064816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46004.483971064816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46004.483971064816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46004.483971064816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46004.483971064816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46004.483971064816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46004.483971064816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46004.483971064816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46004.483971064816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46004.483971064816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46004.483971064816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46004.483971064816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46004.483971064816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46004.483971064816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46004.483971064816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46004.483971064816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46004.483971064816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46004.483971064816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46004.483971064816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46004.483971064816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46004.483971064816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46004.483971064816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46004.483971064816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46004.483971064816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46004.483971064816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46004.483971064816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46004.483971064816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46004.483971064816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46004.483971064816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46004.483971064816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46004.483971064816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46004.483971064816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46004.483971064816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46004.483971064816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46004.483971064816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46004.483971064816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46004.483971064816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46004.483971064816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46004.483971064816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46004.483971064816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46004.483971064816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46004.483971064816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46004.483971064816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46004.483971064816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ref="G137:G200" ca="1" si="3">IFERROR(NOW()-F137,"-")</f>
        <v>46004.483971064816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46004.483971064816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46004.483971064816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46004.483971064816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46004.483971064816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46004.483971064816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46004.483971064816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46004.483971064816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46004.483971064816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46004.483971064816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46004.483971064816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46004.483971064816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46004.483971064816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46004.483971064816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46004.483971064816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46004.483971064816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46004.483971064816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46004.483971064816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46004.483971064816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46004.483971064816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46004.483971064816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46004.483971064816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46004.483971064816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46004.483971064816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46004.483971064816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46004.483971064816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46004.483971064816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46004.483971064816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46004.483971064816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46004.483971064816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46004.483971064816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46004.483971064816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46004.483971064816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46004.483971064816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46004.483971064816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46004.483971064816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46004.483971064816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46004.483971064816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46004.483971064816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46004.483971064816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46004.483971064816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46004.483971064816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46004.483971064816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46004.483971064816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46004.483971064816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46004.483971064816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46004.483971064816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46004.483971064816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46004.483971064816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46004.483971064816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46004.483971064816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46004.483971064816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46004.483971064816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46004.483971064816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46004.483971064816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46004.483971064816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46004.483971064816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46004.483971064816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46004.483971064816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46004.483971064816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46004.483971064816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46004.483971064816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46004.483971064816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46004.483971064816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ref="G201:G264" ca="1" si="4">IFERROR(NOW()-F201,"-")</f>
        <v>46004.483971064816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46004.483971064816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46004.483971064816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46004.483971064816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46004.483971064816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46004.483971064816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46004.483971064816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46004.483971064816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46004.483971064816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46004.483971064816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46004.483971064816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46004.483971064816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46004.483971064816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46004.483971064816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46004.483971064816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46004.483971064816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46004.483971064816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46004.483971064816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46004.483971064816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46004.483971064816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46004.483971064816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46004.483971064816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46004.483971064816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46004.483971064816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46004.483971064816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46004.483971064816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46004.483971064816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46004.483971064816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46004.483971064816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46004.483971064816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46004.483971064816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46004.483971064816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46004.483971064816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46004.483971064816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46004.483971064816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46004.483971064816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46004.483971064816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46004.483971064816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46004.483971064816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46004.483971064816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46004.483971064816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46004.483971064816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46004.483971064816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46004.483971064816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46004.483971064816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46004.483971064816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46004.483971064816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46004.483971064816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46004.483971064816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46004.483971064816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46004.483971064816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46004.483971064816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46004.483971064816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46004.483971064816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46004.483971064816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46004.483971064816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46004.483971064816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46004.483971064816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46004.483971064816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46004.483971064816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46004.483971064816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46004.483971064816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46004.483971064816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46004.483971064816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ref="G265:G328" ca="1" si="5">IFERROR(NOW()-F265,"-")</f>
        <v>46004.483971064816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46004.483971064816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46004.483971064816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46004.483971064816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46004.483971064816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46004.483971064816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46004.483971064816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46004.483971064816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46004.483971064816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46004.483971064816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46004.483971064816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46004.483971064816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46004.483971064816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46004.483971064816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46004.483971064816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46004.483971064816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46004.483971064816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46004.483971064816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46004.483971064816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46004.483971064816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46004.483971064816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46004.483971064816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46004.483971064816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46004.483971064816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46004.483971064816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46004.483971064816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46004.483971064816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46004.483971064816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46004.483971064816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46004.483971064816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46004.483971064816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46004.483971064816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46004.483971064816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46004.483971064816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46004.483971064816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46004.483971064816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46004.483971064816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46004.483971064816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46004.483971064816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46004.483971064816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46004.483971064816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46004.483971064816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46004.483971064816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46004.483971064816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46004.483971064816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46004.483971064816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46004.483971064816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46004.483971064816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46004.483971064816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46004.483971064816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46004.483971064816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46004.483971064816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46004.483971064816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46004.483971064816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46004.483971064816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46004.483971064816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46004.483971064816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46004.483971064816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46004.483971064816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46004.483971064816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46004.483971064816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46004.483971064816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46004.483971064816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46004.483971064816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ref="G329:G392" ca="1" si="6">IFERROR(NOW()-F329,"-")</f>
        <v>46004.483971064816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46004.483971064816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46004.483971064816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46004.483971064816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46004.483971064816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46004.483971064816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46004.483971064816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46004.483971064816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46004.483971064816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46004.483971064816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46004.483971064816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46004.483971064816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46004.483971064816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46004.483971064816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46004.483971064816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46004.483971064816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46004.483971064816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46004.483971064816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46004.483971064816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46004.483971064816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46004.483971064816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46004.483971064816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46004.483971064816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46004.483971064816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46004.483971064816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46004.483971064816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46004.483971064816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46004.483971064816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46004.483971064816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46004.483971064816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46004.483971064816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46004.483971064816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46004.483971064816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46004.483971064816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46004.483971064816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46004.483971064816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46004.483971064816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46004.483971064816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46004.483971064816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46004.483971064816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46004.483971064816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46004.483971064816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46004.483971064816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46004.483971064816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46004.483971064816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46004.483971064816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46004.483971064816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46004.483971064816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46004.483971064816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46004.483971064816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46004.483971064816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46004.483971064816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46004.483971064816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46004.483971064816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46004.483971064816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46004.483971064816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46004.483971064816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46004.483971064816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46004.483971064816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46004.483971064816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46004.483971064816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46004.483971064816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46004.483971064816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46004.483971064816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ref="G393:G456" ca="1" si="7">IFERROR(NOW()-F393,"-")</f>
        <v>46004.483971064816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46004.483971064816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46004.483971064816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46004.483971064816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46004.483971064816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46004.483971064816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46004.483971064816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46004.483971064816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46004.483971064816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46004.483971064816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46004.483971064816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46004.483971064816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46004.483971064816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46004.483971064816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46004.483971064816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46004.483971064816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46004.483971064816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46004.483971064816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46004.483971064816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46004.483971064816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46004.483971064816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46004.483971064816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46004.483971064816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46004.483971064816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46004.483971064816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46004.483971064816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46004.483971064816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46004.483971064816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46004.483971064816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46004.483971064816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46004.483971064816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46004.483971064816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46004.483971064816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46004.483971064816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46004.483971064816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46004.483971064816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46004.483971064816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46004.483971064816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46004.483971064816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46004.483971064816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46004.483971064816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46004.483971064816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46004.483971064816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46004.483971064816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46004.483971064816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46004.483971064816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46004.483971064816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46004.483971064816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46004.483971064816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46004.483971064816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46004.483971064816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46004.483971064816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46004.483971064816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46004.483971064816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46004.483971064816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46004.483971064816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46004.483971064816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46004.483971064816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46004.483971064816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46004.483971064816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46004.483971064816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46004.483971064816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46004.483971064816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46004.483971064816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ref="G457:G520" ca="1" si="8">IFERROR(NOW()-F457,"-")</f>
        <v>46004.483971064816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46004.483971064816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46004.483971064816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46004.483971064816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46004.483971064816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46004.483971064816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46004.483971064816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46004.483971064816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46004.483971064816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46004.483971064816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46004.483971064816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46004.483971064816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46004.483971064816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46004.483971064816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46004.483971064816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46004.483971064816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46004.483971064816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46004.483971064816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46004.483971064816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46004.483971064816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46004.483971064816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46004.483971064816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46004.483971064816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46004.483971064816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46004.483971064816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46004.483971064816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46004.483971064816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46004.483971064816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46004.483971064816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46004.483971064816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46004.483971064816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46004.483971064816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46004.483971064816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46004.483971064816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46004.483971064816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46004.483971064816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46004.483971064816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46004.483971064816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46004.483971064816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46004.483971064816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46004.483971064816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46004.483971064816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46004.483971064816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46004.483971064816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46004.483971064816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46004.483971064816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46004.483971064816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46004.483971064816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46004.483971064816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46004.483971064816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46004.483971064816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46004.483971064816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46004.483971064816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46004.483971064816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46004.483971064816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46004.483971064816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46004.483971064816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46004.483971064816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46004.483971064816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46004.483971064816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46004.483971064816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46004.483971064816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46004.483971064816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46004.483971064816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ref="G521:G584" ca="1" si="9">IFERROR(NOW()-F521,"-")</f>
        <v>46004.483971064816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46004.483971064816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46004.483971064816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46004.483971064816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46004.483971064816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46004.483971064816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46004.483971064816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46004.483971064816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46004.483971064816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46004.483971064816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46004.483971064816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46004.483971064816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46004.483971064816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46004.483971064816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46004.483971064816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46004.483971064816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46004.483971064816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46004.483971064816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46004.483971064816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46004.483971064816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46004.483971064816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46004.483971064816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46004.483971064816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46004.483971064816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46004.483971064816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46004.483971064816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46004.483971064816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46004.483971064816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46004.483971064816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46004.483971064816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46004.483971064816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46004.483971064816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46004.483971064816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46004.483971064816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46004.483971064816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46004.483971064816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46004.483971064816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46004.483971064816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46004.483971064816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46004.483971064816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46004.483971064816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46004.483971064816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46004.483971064816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46004.483971064816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46004.483971064816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46004.483971064816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46004.483971064816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46004.483971064816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46004.483971064816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46004.483971064816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46004.483971064816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46004.483971064816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46004.483971064816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46004.483971064816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46004.483971064816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46004.483971064816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46004.483971064816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46004.483971064816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46004.483971064816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46004.483971064816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46004.483971064816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46004.483971064816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46004.483971064816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46004.483971064816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ref="G585:G648" ca="1" si="10">IFERROR(NOW()-F585,"-")</f>
        <v>46004.483971064816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46004.483971064816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46004.483971064816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46004.483971064816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46004.483971064816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46004.483971064816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46004.483971064816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46004.483971064816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46004.483971064816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46004.483971064816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46004.483971064816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46004.483971064816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46004.483971064816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46004.483971064816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46004.483971064816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46004.483971064816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46004.483971064816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46004.483971064816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46004.483971064816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46004.483971064816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46004.483971064816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46004.483971064816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46004.483971064816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46004.483971064816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46004.483971064816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46004.483971064816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46004.483971064816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46004.483971064816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46004.483971064816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46004.483971064816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46004.483971064816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46004.483971064816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46004.483971064816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46004.483971064816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46004.483971064816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46004.483971064816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46004.483971064816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46004.483971064816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46004.483971064816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46004.483971064816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46004.483971064816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46004.483971064816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46004.483971064816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46004.483971064816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46004.483971064816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46004.483971064816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46004.483971064816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46004.483971064816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46004.483971064816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46004.483971064816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46004.483971064816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46004.483971064816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46004.483971064816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46004.483971064816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46004.483971064816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46004.483971064816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46004.483971064816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46004.483971064816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46004.483971064816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46004.483971064816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46004.483971064816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46004.483971064816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46004.483971064816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46004.483971064816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ref="G649:G712" ca="1" si="11">IFERROR(NOW()-F649,"-")</f>
        <v>46004.483971064816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46004.483971064816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46004.483971064816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46004.483971064816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46004.483971064816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46004.483971064816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46004.483971064816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46004.483971064816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46004.483971064816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46004.483971064816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46004.483971064816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46004.483971064816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46004.483971064816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46004.483971064816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46004.483971064816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46004.483971064816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46004.483971064816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46004.483971064816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46004.483971064816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46004.483971064816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46004.483971064816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46004.483971064816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46004.483971064816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46004.483971064816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46004.483971064816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46004.483971064816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46004.483971064816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46004.483971064816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46004.483971064816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46004.483971064816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46004.483971064816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46004.483971064816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46004.483971064816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46004.483971064816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46004.483971064816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46004.483971064816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46004.483971064816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46004.483971064816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46004.483971064816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46004.483971064816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46004.483971064816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46004.483971064816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46004.483971064816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46004.483971064816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46004.483971064816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46004.483971064816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46004.483971064816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46004.483971064816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46004.483971064816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46004.483971064816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46004.483971064816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46004.483971064816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46004.483971064816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46004.483971064816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46004.483971064816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46004.483971064816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46004.483971064816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46004.483971064816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46004.483971064816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46004.483971064816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46004.483971064816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46004.483971064816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46004.483971064816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46004.483971064816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ref="G713:G776" ca="1" si="12">IFERROR(NOW()-F713,"-")</f>
        <v>46004.483971064816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46004.483971064816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46004.483971064816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46004.483971064816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46004.483971064816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46004.483971064816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46004.483971064816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46004.483971064816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46004.483971064816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46004.483971064816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46004.483971064816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46004.483971064816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46004.483971064816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46004.483971064816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46004.483971064816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46004.483971064816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46004.483971064816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46004.483971064816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46004.483971064816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46004.483971064816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46004.483971064816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46004.483971064816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46004.483971064816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46004.483971064816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46004.483971064816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46004.483971064816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46004.483971064816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46004.483971064816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46004.483971064816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46004.483971064816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46004.483971064816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46004.483971064816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46004.483971064816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46004.483971064816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46004.483971064816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46004.483971064816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46004.483971064816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46004.483971064816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46004.483971064816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46004.483971064816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46004.483971064816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46004.483971064816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46004.483971064816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46004.483971064816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46004.483971064816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46004.483971064816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46004.483971064816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46004.483971064816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46004.483971064816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46004.483971064816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46004.483971064816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46004.483971064816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46004.483971064816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46004.483971064816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46004.483971064816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46004.483971064816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46004.483971064816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46004.483971064816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46004.483971064816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46004.483971064816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46004.483971064816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46004.483971064816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46004.483971064816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46004.483971064816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ref="G777:G840" ca="1" si="13">IFERROR(NOW()-F777,"-")</f>
        <v>46004.483971064816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46004.483971064816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46004.483971064816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46004.483971064816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46004.483971064816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46004.483971064816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46004.483971064816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46004.483971064816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46004.483971064816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46004.483971064816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46004.483971064816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46004.483971064816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46004.483971064816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46004.483971064816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46004.483971064816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46004.483971064816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46004.483971064816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46004.483971064816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46004.483971064816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46004.483971064816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46004.483971064816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46004.483971064816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46004.483971064816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46004.483971064816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46004.483971064816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46004.483971064816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46004.483971064816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46004.483971064816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46004.483971064816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46004.483971064816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46004.483971064816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46004.483971064816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46004.483971064816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46004.483971064816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46004.483971064816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46004.483971064816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46004.483971064816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46004.483971064816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46004.483971064816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46004.483971064816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46004.483971064816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46004.483971064816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46004.483971064816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46004.483971064816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46004.483971064816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46004.483971064816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46004.483971064816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46004.483971064816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46004.483971064816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46004.483971064816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46004.483971064816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46004.483971064816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46004.483971064816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46004.483971064816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46004.483971064816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46004.483971064816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46004.483971064816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46004.483971064816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46004.483971064816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46004.483971064816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46004.483971064816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46004.483971064816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46004.483971064816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46004.483971064816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ref="G841:G855" ca="1" si="14">IFERROR(NOW()-F841,"-")</f>
        <v>46004.483971064816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46004.483971064816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46004.483971064816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46004.483971064816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46004.483971064816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46004.483971064816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46004.483971064816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46004.483971064816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46004.483971064816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46004.483971064816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46004.483971064816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46004.483971064816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46004.483971064816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46004.483971064816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46004.483971064816</v>
      </c>
      <c r="H855" s="22"/>
      <c r="I855" s="19" t="str">
        <f>IFERROR(VLOOKUP(D855,DB!A:F,6,0),"")</f>
        <v/>
      </c>
      <c r="J855" s="18" t="str">
        <f>IFERROR(VLOOKUP(D855,DB!A:G,7,0),"")</f>
        <v/>
      </c>
      <c r="K855" s="42"/>
      <c r="L855" s="23" t="str">
        <f>IFERROR(VLOOKUP(D855,DB!A:I,9,0),"")</f>
        <v/>
      </c>
    </row>
  </sheetData>
  <dataValidations count="2">
    <dataValidation allowBlank="1" showInputMessage="1" showErrorMessage="1" sqref="E1" xr:uid="{5914219A-CB83-432D-936A-CC0CB6F3982A}"/>
    <dataValidation type="list" allowBlank="1" showInputMessage="1" showErrorMessage="1" sqref="E2:E8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301.00325347221951</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5.6898275462954189</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2</v>
      </c>
      <c r="D4" s="87" t="s">
        <v>34028</v>
      </c>
      <c r="E4" s="90" t="s">
        <v>39106</v>
      </c>
      <c r="F4" s="91">
        <v>46004.375</v>
      </c>
      <c r="G4" s="92">
        <f ca="1">IFERROR(NOW()-F4,"")</f>
        <v>0.10897106481570518</v>
      </c>
      <c r="H4" s="91">
        <v>46004.366770833331</v>
      </c>
      <c r="I4" s="106" t="str">
        <f>IFERROR(VLOOKUP(D4,DB!A:F,6,0),"")</f>
        <v>SCECO</v>
      </c>
      <c r="J4" s="106" t="str">
        <f>IFERROR(VLOOKUP(D4,DB!A:G,7,0),"")</f>
        <v>Vandalized</v>
      </c>
      <c r="K4" s="93" t="s">
        <v>39128</v>
      </c>
      <c r="L4" s="87" t="str">
        <f>IFERROR(VLOOKUP(D4,DB!A:I,9,0),"")</f>
        <v>Latis</v>
      </c>
    </row>
    <row r="5" spans="1:16" ht="15" customHeight="1">
      <c r="A5" s="106" t="s">
        <v>39129</v>
      </c>
      <c r="B5" s="106" t="str">
        <f>IFERROR(VLOOKUP(D5,DB!A:K,11,0),"")</f>
        <v>R4</v>
      </c>
      <c r="C5" s="89">
        <v>1</v>
      </c>
      <c r="D5" s="87" t="s">
        <v>29802</v>
      </c>
      <c r="E5" s="90" t="s">
        <v>39109</v>
      </c>
      <c r="F5" s="91"/>
      <c r="G5" s="92">
        <f ca="1">IFERROR(NOW()-F5,"")</f>
        <v>46004.483971064816</v>
      </c>
      <c r="H5" s="91">
        <v>46004.376423611109</v>
      </c>
      <c r="I5" s="106" t="str">
        <f>IFERROR(VLOOKUP(D5,DB!A:F,6,0),"")</f>
        <v>SCECO</v>
      </c>
      <c r="J5" s="106" t="str">
        <f>IFERROR(VLOOKUP(D5,DB!A:G,7,0),"")</f>
        <v>Weak</v>
      </c>
      <c r="K5" s="93" t="s">
        <v>39130</v>
      </c>
      <c r="L5" s="87" t="str">
        <f>IFERROR(VLOOKUP(D5,DB!A:I,9,0),"")</f>
        <v>Latis</v>
      </c>
    </row>
    <row r="6" spans="1:16" ht="15" customHeight="1">
      <c r="A6" s="106" t="s">
        <v>39131</v>
      </c>
      <c r="B6" s="106" t="str">
        <f>IFERROR(VLOOKUP(D6,DB!A:K,11,0),"")</f>
        <v>R4</v>
      </c>
      <c r="C6" s="89">
        <v>2</v>
      </c>
      <c r="D6" s="87" t="s">
        <v>37009</v>
      </c>
      <c r="E6" s="90" t="s">
        <v>39106</v>
      </c>
      <c r="F6" s="91">
        <v>46004.450046296297</v>
      </c>
      <c r="G6" s="92">
        <f ca="1">IFERROR(NOW()-F6,"")</f>
        <v>3.3924768518772908E-2</v>
      </c>
      <c r="H6" s="91">
        <v>46004.43209490741</v>
      </c>
      <c r="I6" s="106" t="str">
        <f>IFERROR(VLOOKUP(D6,DB!A:F,6,0),"")</f>
        <v>SCECO</v>
      </c>
      <c r="J6" s="106" t="str">
        <f>IFERROR(VLOOKUP(D6,DB!A:G,7,0),"")</f>
        <v>Dead</v>
      </c>
      <c r="K6" s="93" t="s">
        <v>39132</v>
      </c>
      <c r="L6" s="87" t="str">
        <f>IFERROR(VLOOKUP(D6,DB!A:I,9,0),"")</f>
        <v>Latis</v>
      </c>
    </row>
    <row r="7" spans="1:16" ht="15" customHeight="1">
      <c r="A7" s="106" t="s">
        <v>39133</v>
      </c>
      <c r="B7" s="106" t="str">
        <f>IFERROR(VLOOKUP(D7,DB!A:K,11,0),"")</f>
        <v>R4</v>
      </c>
      <c r="C7" s="89">
        <v>2</v>
      </c>
      <c r="D7" s="87" t="s">
        <v>38961</v>
      </c>
      <c r="E7" s="90" t="s">
        <v>39106</v>
      </c>
      <c r="F7" s="91">
        <v>46004.472500000003</v>
      </c>
      <c r="G7" s="92">
        <f ca="1">IFERROR(NOW()-F7,"")</f>
        <v>1.1471064812212717E-2</v>
      </c>
      <c r="H7" s="91">
        <v>46004.46429398148</v>
      </c>
      <c r="I7" s="106" t="str">
        <f>IFERROR(VLOOKUP(D7,DB!A:F,6,0),"")</f>
        <v>Generator-SG</v>
      </c>
      <c r="J7" s="106" t="str">
        <f>IFERROR(VLOOKUP(D7,DB!A:G,7,0),"")</f>
        <v>Vandalized</v>
      </c>
      <c r="K7" s="93" t="s">
        <v>39132</v>
      </c>
      <c r="L7" s="87" t="str">
        <f>IFERROR(VLOOKUP(D7,DB!A:I,9,0),"")</f>
        <v>Latis</v>
      </c>
    </row>
    <row r="8" spans="1:16" ht="15" customHeight="1">
      <c r="A8" s="106"/>
      <c r="B8" s="106" t="str">
        <f>IFERROR(VLOOKUP(D8,DB!A:K,11,0),"")</f>
        <v/>
      </c>
      <c r="C8" s="89"/>
      <c r="D8" s="87"/>
      <c r="E8" s="90"/>
      <c r="F8" s="91"/>
      <c r="G8" s="92">
        <f ca="1">IFERROR(NOW()-F8,"")</f>
        <v>46004.483971064816</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46004.483971064816</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46004.483971064816</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46004.483971064816</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46004.483971064816</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46004.483971064816</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46004.483971064816</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46004.483971064816</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46004.483971064816</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46004.483971064816</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46004.483971064816</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46004.483971064816</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46004.483971064816</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46004.483971064816</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46004.483971064816</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46004.483971064816</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46004.483971064816</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46004.483971064816</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46004.483971064816</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46004.483971064816</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46004.483971064816</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46004.483971064816</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46004.483971064816</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46004.483971064816</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46004.483971064816</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46004.483971064816</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46004.483971064816</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46004.483971064816</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46004.483971064816</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46004.483971064816</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46004.483971064816</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46004.483971064816</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46004.483971064816</v>
      </c>
      <c r="H40" s="91"/>
      <c r="I40" s="106" t="str">
        <f>IFERROR(VLOOKUP(D40,DB!A:F,6,0),"")</f>
        <v/>
      </c>
      <c r="J40" s="106" t="str">
        <f>IFERROR(VLOOKUP(D40,DB!A:G,7,0),"")</f>
        <v/>
      </c>
      <c r="K40" s="93"/>
      <c r="L40" s="87"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7"/>
  <sheetViews>
    <sheetView workbookViewId="0">
      <selection activeCell="D10" sqref="D10"/>
    </sheetView>
  </sheetViews>
  <sheetFormatPr defaultColWidth="11.19921875" defaultRowHeight="15"/>
  <cols>
    <col min="1" max="1" width="26.39843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4.0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39134</v>
      </c>
    </row>
    <row r="2" spans="1:13" s="39" customFormat="1">
      <c r="A2" s="37" t="s">
        <v>39135</v>
      </c>
      <c r="B2" s="37" t="str">
        <f>IFERROR(VLOOKUP(D2,[1]DB!A:K,11,0),"")</f>
        <v>R5</v>
      </c>
      <c r="C2" s="37">
        <v>3</v>
      </c>
      <c r="D2" s="99" t="s">
        <v>36085</v>
      </c>
      <c r="E2" s="37" t="s">
        <v>39106</v>
      </c>
      <c r="F2" s="38">
        <v>45891.832060185188</v>
      </c>
      <c r="G2" s="101">
        <f ca="1">IFERROR(NOW()-F2,"")</f>
        <v>112.65191087962739</v>
      </c>
      <c r="H2" s="38">
        <v>45891.790393518517</v>
      </c>
      <c r="I2" s="37" t="str">
        <f>IFERROR(VLOOKUP(D2,[1]DB!A:F,6,0),"")</f>
        <v>Generator-SG</v>
      </c>
      <c r="J2" s="37" t="str">
        <f>IFERROR(VLOOKUP(D2,[1]DB!A:G,7,0),"")</f>
        <v>Vandalized</v>
      </c>
      <c r="K2" s="37" t="s">
        <v>39136</v>
      </c>
      <c r="L2" s="37" t="str">
        <f>IFERROR(VLOOKUP(D2,[1]DB!A:I,9,0),"")</f>
        <v>Latis</v>
      </c>
      <c r="M2" s="154"/>
    </row>
    <row r="3" spans="1:13" s="39" customFormat="1" ht="30.75">
      <c r="A3" s="37" t="s">
        <v>39137</v>
      </c>
      <c r="B3" s="37" t="str">
        <f>IFERROR(VLOOKUP(D3,[1]DB!A:K,11,0),"")</f>
        <v>R5</v>
      </c>
      <c r="C3" s="37">
        <v>1</v>
      </c>
      <c r="D3" s="37" t="s">
        <v>33407</v>
      </c>
      <c r="E3" s="37" t="s">
        <v>39109</v>
      </c>
      <c r="F3" s="38">
        <v>45926.188877314817</v>
      </c>
      <c r="G3" s="101">
        <f t="shared" ref="G3" ca="1" si="0">IFERROR(NOW()-F3,"")</f>
        <v>78.295093749999069</v>
      </c>
      <c r="H3" s="38">
        <v>45926.158159722225</v>
      </c>
      <c r="I3" s="37" t="str">
        <f>IFERROR(VLOOKUP(D3,[1]DB!A:F,6,0),"")</f>
        <v>SCECO</v>
      </c>
      <c r="J3" s="37" t="str">
        <f>IFERROR(VLOOKUP(D3,[1]DB!A:G,7,0),"")</f>
        <v>Good</v>
      </c>
      <c r="K3" s="37" t="s">
        <v>39138</v>
      </c>
      <c r="L3" s="37" t="str">
        <f>IFERROR(VLOOKUP(D3,[1]DB!A:I,9,0),"")</f>
        <v>Latis</v>
      </c>
      <c r="M3" s="37"/>
    </row>
    <row r="4" spans="1:13" s="39" customFormat="1" ht="45.75" customHeight="1">
      <c r="A4" s="102" t="s">
        <v>39139</v>
      </c>
      <c r="B4" s="102" t="str">
        <f>IFERROR(VLOOKUP(D4,[1]DB!A:K,11,0),"")</f>
        <v>R5</v>
      </c>
      <c r="C4" s="102">
        <v>1</v>
      </c>
      <c r="D4" s="102" t="s">
        <v>34832</v>
      </c>
      <c r="E4" s="102" t="s">
        <v>39109</v>
      </c>
      <c r="F4" s="103">
        <v>45948.661111111112</v>
      </c>
      <c r="G4" s="104">
        <f t="shared" ref="G4" ca="1" si="1">IFERROR(NOW()-F4,"")</f>
        <v>55.822859953703301</v>
      </c>
      <c r="H4" s="103">
        <v>45948.661111111112</v>
      </c>
      <c r="I4" s="102" t="str">
        <f>IFERROR(VLOOKUP(D4,[1]DB!A:F,6,0),"")</f>
        <v>SCECO</v>
      </c>
      <c r="J4" s="102" t="str">
        <f>IFERROR(VLOOKUP(D4,[1]DB!A:G,7,0),"")</f>
        <v>Dead</v>
      </c>
      <c r="K4" s="102" t="s">
        <v>39140</v>
      </c>
      <c r="L4" s="102" t="str">
        <f>IFERROR(VLOOKUP(D4,[1]DB!A:I,9,0),"")</f>
        <v>Latis</v>
      </c>
      <c r="M4" s="37"/>
    </row>
    <row r="5" spans="1:13" s="39" customFormat="1" ht="30.75">
      <c r="A5" s="102" t="s">
        <v>39141</v>
      </c>
      <c r="B5" s="102" t="str">
        <f>IFERROR(VLOOKUP(D5,[1]DB!A:K,11,0),"")</f>
        <v>R5</v>
      </c>
      <c r="C5" s="102">
        <v>1</v>
      </c>
      <c r="D5" s="102" t="s">
        <v>36592</v>
      </c>
      <c r="E5" s="102" t="s">
        <v>39106</v>
      </c>
      <c r="F5" s="103">
        <v>45981.373298611114</v>
      </c>
      <c r="G5" s="104">
        <f ca="1">IFERROR(NOW()-F5,"")</f>
        <v>23.110672453702136</v>
      </c>
      <c r="H5" s="130">
        <v>45981.360798611109</v>
      </c>
      <c r="I5" s="102" t="str">
        <f>IFERROR(VLOOKUP(D5,[1]DB!A:F,6,0),"")</f>
        <v>SCECO</v>
      </c>
      <c r="J5" s="102" t="str">
        <f>IFERROR(VLOOKUP(D5,[1]DB!A:G,7,0),"")</f>
        <v>Dead</v>
      </c>
      <c r="K5" s="102" t="s">
        <v>39142</v>
      </c>
      <c r="L5" s="102" t="str">
        <f>IFERROR(VLOOKUP(D5,[1]DB!A:I,9,0),"")</f>
        <v>Latis</v>
      </c>
      <c r="M5" s="37"/>
    </row>
    <row r="6" spans="1:13">
      <c r="A6" s="37" t="s">
        <v>39143</v>
      </c>
      <c r="B6" s="37" t="str">
        <f>IFERROR(VLOOKUP(D6,[1]DB!A:K,11,0),"")</f>
        <v>R5</v>
      </c>
      <c r="C6" s="37">
        <v>1</v>
      </c>
      <c r="D6" s="37" t="s">
        <v>37850</v>
      </c>
      <c r="E6" s="37" t="s">
        <v>39106</v>
      </c>
      <c r="F6" s="38">
        <v>45997.107488425929</v>
      </c>
      <c r="G6" s="129">
        <f t="shared" ref="G6" ca="1" si="2">IFERROR(NOW()-F6,"")</f>
        <v>7.3764826388869551</v>
      </c>
      <c r="H6" s="38">
        <v>45997.093599537038</v>
      </c>
      <c r="I6" s="37" t="str">
        <f>IFERROR(VLOOKUP(D6,[1]DB!A:F,6,0),"")</f>
        <v>SCECO</v>
      </c>
      <c r="J6" s="37" t="str">
        <f>IFERROR(VLOOKUP(D6,[1]DB!A:G,7,0),"")</f>
        <v>In progress</v>
      </c>
      <c r="K6" s="37" t="s">
        <v>39144</v>
      </c>
      <c r="L6" s="37" t="str">
        <f>IFERROR(VLOOKUP(D6,[1]DB!A:I,9,0),"")</f>
        <v>Latis</v>
      </c>
      <c r="M6" s="37"/>
    </row>
    <row r="7" spans="1:13">
      <c r="A7" s="99" t="s">
        <v>39145</v>
      </c>
      <c r="B7" s="37" t="str">
        <f>IFERROR(VLOOKUP(D7,[1]DB!A:K,11,0),"")</f>
        <v>R5</v>
      </c>
      <c r="C7" s="37">
        <v>1</v>
      </c>
      <c r="D7" s="37" t="s">
        <v>33475</v>
      </c>
      <c r="E7" s="37" t="s">
        <v>39106</v>
      </c>
      <c r="F7" s="38">
        <v>46002.119513888887</v>
      </c>
      <c r="G7" s="129">
        <f ca="1">IFERROR(NOW()-F7,"")</f>
        <v>2.3644571759286919</v>
      </c>
      <c r="H7" s="38">
        <v>46002.086875000001</v>
      </c>
      <c r="I7" s="37" t="str">
        <f>IFERROR(VLOOKUP(D7,[1]DB!A:F,6,0),"")</f>
        <v>SCECO</v>
      </c>
      <c r="J7" s="37" t="str">
        <f>IFERROR(VLOOKUP(D7,[1]DB!A:G,7,0),"")</f>
        <v>Good</v>
      </c>
      <c r="K7" s="37" t="s">
        <v>39146</v>
      </c>
      <c r="L7" s="37" t="str">
        <f>IFERROR(VLOOKUP(D7,[1]DB!A:I,9,0),"")</f>
        <v>Latis</v>
      </c>
      <c r="M7" s="37"/>
    </row>
    <row r="8" spans="1:13">
      <c r="A8" s="151" t="s">
        <v>39147</v>
      </c>
      <c r="B8" s="37" t="str">
        <f>IFERROR(VLOOKUP(D8,[1]DB!A:K,11,0),"")</f>
        <v>R5</v>
      </c>
      <c r="C8" s="99">
        <v>1</v>
      </c>
      <c r="D8" s="151" t="s">
        <v>38558</v>
      </c>
      <c r="E8" s="99" t="s">
        <v>39106</v>
      </c>
      <c r="F8" s="152">
        <v>46004.466053240743</v>
      </c>
      <c r="G8" s="153">
        <f t="shared" ref="G8:G50" ca="1" si="3">IFERROR(NOW()-F8,"")</f>
        <v>1.791782407235587E-2</v>
      </c>
      <c r="H8" s="152">
        <v>46004.460497685184</v>
      </c>
      <c r="I8" s="37" t="str">
        <f>IFERROR(VLOOKUP(D8,[1]DB!A:F,6,0),"")</f>
        <v>SCECO</v>
      </c>
      <c r="J8" s="37" t="str">
        <f>IFERROR(VLOOKUP(D8,[1]DB!A:G,7,0),"")</f>
        <v>Haj Removal</v>
      </c>
      <c r="K8" s="151" t="s">
        <v>39148</v>
      </c>
      <c r="L8" s="151" t="str">
        <f>IFERROR(VLOOKUP(D8,[1]DB!A:I,9,0),"")</f>
        <v>Latis</v>
      </c>
      <c r="M8" s="151"/>
    </row>
    <row r="9" spans="1:13">
      <c r="A9" s="151" t="s">
        <v>39149</v>
      </c>
      <c r="B9" s="37" t="str">
        <f>IFERROR(VLOOKUP(D9,[1]DB!A:K,11,0),"")</f>
        <v>R5</v>
      </c>
      <c r="C9" s="99">
        <v>1</v>
      </c>
      <c r="D9" s="151" t="s">
        <v>35228</v>
      </c>
      <c r="E9" s="99" t="s">
        <v>39106</v>
      </c>
      <c r="F9" s="152">
        <v>46004.472986111112</v>
      </c>
      <c r="G9" s="153">
        <f t="shared" ca="1" si="3"/>
        <v>1.0984953703882638E-2</v>
      </c>
      <c r="H9" s="152">
        <v>46004.466736111113</v>
      </c>
      <c r="I9" s="37" t="str">
        <f>IFERROR(VLOOKUP(D9,[1]DB!A:F,6,0),"")</f>
        <v>Generator-SG</v>
      </c>
      <c r="J9" s="37" t="str">
        <f>IFERROR(VLOOKUP(D9,[1]DB!A:G,7,0),"")</f>
        <v>Dead</v>
      </c>
      <c r="K9" s="151" t="s">
        <v>39148</v>
      </c>
      <c r="L9" s="151" t="str">
        <f>IFERROR(VLOOKUP(D9,[1]DB!A:I,9,0),"")</f>
        <v>Latis</v>
      </c>
      <c r="M9" s="151"/>
    </row>
    <row r="10" spans="1:13">
      <c r="A10" s="151" t="s">
        <v>39150</v>
      </c>
      <c r="B10" s="37" t="str">
        <f>IFERROR(VLOOKUP(D10,[1]DB!A:K,11,0),"")</f>
        <v>R5</v>
      </c>
      <c r="C10" s="151">
        <v>4</v>
      </c>
      <c r="D10" s="102" t="s">
        <v>38218</v>
      </c>
      <c r="E10" s="99" t="s">
        <v>39106</v>
      </c>
      <c r="F10" s="152">
        <v>46004.477141203701</v>
      </c>
      <c r="G10" s="153">
        <f t="shared" ca="1" si="3"/>
        <v>6.8298611149657518E-3</v>
      </c>
      <c r="H10" s="152">
        <v>46004.466724537036</v>
      </c>
      <c r="I10" s="37" t="str">
        <f>IFERROR(VLOOKUP(D10,[1]DB!A:F,6,0),"")</f>
        <v>SCECO</v>
      </c>
      <c r="J10" s="37" t="str">
        <f>IFERROR(VLOOKUP(D10,[1]DB!A:G,7,0),"")</f>
        <v>Haj Removal</v>
      </c>
      <c r="K10" s="151" t="s">
        <v>39148</v>
      </c>
      <c r="L10" s="151" t="str">
        <f>IFERROR(VLOOKUP(D10,[1]DB!A:I,9,0),"")</f>
        <v>Latis</v>
      </c>
      <c r="M10" s="151"/>
    </row>
    <row r="11" spans="1:13">
      <c r="A11" s="151"/>
      <c r="B11" s="151" t="str">
        <f>IFERROR(VLOOKUP(D11,[1]DB!A:K,11,0),"")</f>
        <v/>
      </c>
      <c r="C11" s="151"/>
      <c r="D11" s="151"/>
      <c r="E11" s="151"/>
      <c r="F11" s="152"/>
      <c r="G11" s="153">
        <f t="shared" ca="1" si="3"/>
        <v>46004.483971064816</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46004.483971064816</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46004.483971064816</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46004.483971064816</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46004.483971064816</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46004.483971064816</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46004.483971064816</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46004.483971064816</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46004.483971064816</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46004.483971064816</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46004.483971064816</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46004.483971064816</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46004.483971064816</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46004.483971064816</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46004.483971064816</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46004.483971064816</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46004.483971064816</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46004.483971064816</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46004.483971064816</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46004.483971064816</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46004.483971064816</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46004.483971064816</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46004.483971064816</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46004.483971064816</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46004.483971064816</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46004.483971064816</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46004.483971064816</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46004.483971064816</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46004.483971064816</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46004.483971064816</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46004.483971064816</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46004.483971064816</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46004.483971064816</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46004.483971064816</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46004.483971064816</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46004.483971064816</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46004.483971064816</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46004.483971064816</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46004.483971064816</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46004.483971064816</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ref="G51:G57" ca="1" si="4">IFERROR(NOW()-F51,"")</f>
        <v>46004.483971064816</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4"/>
        <v>46004.483971064816</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4"/>
        <v>46004.483971064816</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4"/>
        <v>46004.483971064816</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4"/>
        <v>46004.483971064816</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4"/>
        <v>46004.483971064816</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4"/>
        <v>46004.483971064816</v>
      </c>
      <c r="H57" s="152"/>
      <c r="I57" s="151" t="str">
        <f>IFERROR(VLOOKUP(D57,[1]DB!A:F,6,0),"")</f>
        <v/>
      </c>
      <c r="J57" s="151" t="str">
        <f>IFERROR(VLOOKUP(D57,[1]DB!A:G,7,0),"")</f>
        <v/>
      </c>
      <c r="K57" s="151"/>
      <c r="L57" s="151" t="str">
        <f>IFERROR(VLOOKUP(D57,[1]DB!A:I,9,0),"")</f>
        <v/>
      </c>
      <c r="M57" s="151"/>
    </row>
  </sheetData>
  <dataValidations count="2">
    <dataValidation allowBlank="1" showInputMessage="1" showErrorMessage="1" sqref="E1" xr:uid="{920C6338-E771-4DAE-8C89-92A9093EA4DE}"/>
    <dataValidation type="list" allowBlank="1" showInputMessage="1" showErrorMessage="1" sqref="E2:E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0"/>
  <sheetViews>
    <sheetView workbookViewId="0">
      <selection activeCell="K8" sqref="K8"/>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3.296875" style="24" customWidth="1"/>
    <col min="11" max="11" width="63.398437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39151</v>
      </c>
      <c r="B2" s="157" t="s">
        <v>5400</v>
      </c>
      <c r="C2" s="158">
        <v>1</v>
      </c>
      <c r="D2" s="157" t="s">
        <v>30983</v>
      </c>
      <c r="E2" s="159" t="s">
        <v>39106</v>
      </c>
      <c r="F2" s="160">
        <v>46004.146354166667</v>
      </c>
      <c r="G2" s="161">
        <v>0.20978009259259259</v>
      </c>
      <c r="H2" s="160">
        <v>46004.234780092593</v>
      </c>
      <c r="I2" s="157" t="s">
        <v>22</v>
      </c>
      <c r="J2" s="157" t="s">
        <v>65</v>
      </c>
      <c r="K2" s="162" t="s">
        <v>39152</v>
      </c>
      <c r="L2" s="163" t="s">
        <v>8215</v>
      </c>
    </row>
    <row r="3" spans="1:16382" ht="31.5" customHeight="1">
      <c r="A3" s="113" t="s">
        <v>39153</v>
      </c>
      <c r="B3" s="114" t="str">
        <f>IFERROR(VLOOKUP(D3,DB!A:K,11,0),"")</f>
        <v>R6</v>
      </c>
      <c r="C3" s="115">
        <v>1</v>
      </c>
      <c r="D3" s="114" t="s">
        <v>34924</v>
      </c>
      <c r="E3" s="136" t="s">
        <v>39106</v>
      </c>
      <c r="F3" s="116">
        <v>46004.33121527778</v>
      </c>
      <c r="G3" s="72">
        <f ca="1">IFERROR(NOW()-F3,"-")</f>
        <v>0.15275578703585779</v>
      </c>
      <c r="H3" s="116">
        <v>46004.331180555557</v>
      </c>
      <c r="I3" s="114" t="str">
        <f>IFERROR(VLOOKUP(D3,DB!A:F,6,0),"")</f>
        <v>SCECO</v>
      </c>
      <c r="J3" s="114" t="str">
        <f>IFERROR(VLOOKUP(D3,DB!A:G,7,0),"")</f>
        <v>In progress</v>
      </c>
      <c r="K3" s="117" t="s">
        <v>39154</v>
      </c>
      <c r="L3" s="131" t="str">
        <f>IFERROR(VLOOKUP(D3,DB!A:I,9,0),"")</f>
        <v>Latis</v>
      </c>
    </row>
    <row r="4" spans="1:16382" ht="31.5" customHeight="1">
      <c r="A4" s="113"/>
      <c r="B4" s="114" t="str">
        <f>IFERROR(VLOOKUP(D4,DB!A:K,11,0),"")</f>
        <v/>
      </c>
      <c r="C4" s="115"/>
      <c r="D4" s="114"/>
      <c r="E4" s="136"/>
      <c r="F4" s="116"/>
      <c r="G4" s="72">
        <f t="shared" ref="G4:G38" ca="1" si="0">IFERROR(NOW()-F4,"-")</f>
        <v>46004.483971064816</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46004.483971064816</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46004.483971064816</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46004.483971064816</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46004.483971064816</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46004.483971064816</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46004.483971064816</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46004.483971064816</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46004.483971064816</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46004.483971064816</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46004.483971064816</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46004.483971064816</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46004.483971064816</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46004.483971064816</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46004.483971064816</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46004.483971064816</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46004.483971064816</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46004.483971064816</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46004.483971064816</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46004.483971064816</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46004.483971064816</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46004.483971064816</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46004.483971064816</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46004.483971064816</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46004.483971064816</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46004.483971064816</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46004.483971064816</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46004.483971064816</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46004.483971064816</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46004.483971064816</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46004.483971064816</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46004.483971064816</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46004.483971064816</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46004.483971064816</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46004.483971064816</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ref="G39:G102" ca="1" si="1">IFERROR(NOW()-F39,"-")</f>
        <v>46004.483971064816</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1"/>
        <v>46004.483971064816</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1"/>
        <v>46004.483971064816</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46004.483971064816</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46004.483971064816</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46004.483971064816</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46004.483971064816</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46004.483971064816</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46004.483971064816</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46004.483971064816</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46004.483971064816</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46004.483971064816</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46004.483971064816</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46004.483971064816</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46004.483971064816</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46004.483971064816</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46004.483971064816</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46004.483971064816</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46004.483971064816</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46004.483971064816</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46004.483971064816</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46004.483971064816</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46004.483971064816</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46004.483971064816</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46004.483971064816</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46004.483971064816</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46004.483971064816</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46004.483971064816</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46004.483971064816</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46004.483971064816</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46004.483971064816</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46004.483971064816</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46004.483971064816</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46004.483971064816</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46004.483971064816</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46004.483971064816</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46004.483971064816</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46004.483971064816</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46004.483971064816</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46004.483971064816</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46004.483971064816</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46004.483971064816</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46004.483971064816</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46004.483971064816</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46004.483971064816</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46004.483971064816</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46004.483971064816</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46004.483971064816</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46004.483971064816</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46004.483971064816</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46004.483971064816</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46004.483971064816</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46004.483971064816</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46004.483971064816</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46004.483971064816</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46004.483971064816</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46004.483971064816</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46004.483971064816</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46004.483971064816</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46004.483971064816</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46004.483971064816</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46004.483971064816</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46004.483971064816</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46004.483971064816</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ref="G103:G166" ca="1" si="2">IFERROR(NOW()-F103,"-")</f>
        <v>46004.483971064816</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2"/>
        <v>46004.483971064816</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2"/>
        <v>46004.483971064816</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46004.483971064816</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46004.483971064816</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46004.483971064816</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46004.483971064816</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46004.483971064816</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46004.483971064816</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46004.483971064816</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46004.483971064816</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46004.483971064816</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46004.483971064816</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46004.483971064816</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46004.483971064816</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46004.483971064816</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46004.483971064816</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46004.483971064816</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46004.483971064816</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46004.483971064816</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46004.483971064816</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46004.483971064816</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46004.483971064816</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46004.483971064816</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46004.483971064816</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46004.483971064816</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46004.483971064816</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46004.483971064816</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46004.483971064816</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46004.483971064816</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46004.483971064816</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46004.483971064816</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46004.483971064816</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46004.483971064816</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46004.483971064816</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46004.483971064816</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46004.483971064816</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46004.483971064816</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46004.483971064816</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46004.483971064816</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46004.483971064816</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46004.483971064816</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46004.483971064816</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46004.483971064816</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46004.483971064816</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46004.483971064816</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46004.483971064816</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46004.483971064816</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46004.483971064816</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46004.483971064816</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46004.483971064816</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46004.483971064816</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46004.483971064816</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46004.483971064816</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46004.483971064816</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46004.483971064816</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46004.483971064816</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46004.483971064816</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46004.483971064816</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46004.483971064816</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46004.483971064816</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46004.483971064816</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46004.483971064816</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46004.483971064816</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ref="G167:G230" ca="1" si="3">IFERROR(NOW()-F167,"-")</f>
        <v>46004.483971064816</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3"/>
        <v>46004.483971064816</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3"/>
        <v>46004.483971064816</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46004.483971064816</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46004.483971064816</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46004.483971064816</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46004.483971064816</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46004.483971064816</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46004.483971064816</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46004.483971064816</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46004.483971064816</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46004.483971064816</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46004.483971064816</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46004.483971064816</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46004.483971064816</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46004.483971064816</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46004.483971064816</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46004.483971064816</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46004.483971064816</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46004.483971064816</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46004.483971064816</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46004.483971064816</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46004.483971064816</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46004.483971064816</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46004.483971064816</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46004.483971064816</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46004.483971064816</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46004.483971064816</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46004.483971064816</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46004.483971064816</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46004.483971064816</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46004.483971064816</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46004.483971064816</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46004.483971064816</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46004.483971064816</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46004.483971064816</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46004.483971064816</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46004.483971064816</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46004.483971064816</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46004.483971064816</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46004.483971064816</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46004.483971064816</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46004.483971064816</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46004.483971064816</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46004.483971064816</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46004.483971064816</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46004.483971064816</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46004.483971064816</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46004.483971064816</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46004.483971064816</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46004.483971064816</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46004.483971064816</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46004.483971064816</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46004.483971064816</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46004.483971064816</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46004.483971064816</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46004.483971064816</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46004.483971064816</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46004.483971064816</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46004.483971064816</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46004.483971064816</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46004.483971064816</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46004.483971064816</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46004.483971064816</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ref="G231:G294" ca="1" si="4">IFERROR(NOW()-F231,"-")</f>
        <v>46004.483971064816</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4"/>
        <v>46004.483971064816</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4"/>
        <v>46004.483971064816</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46004.483971064816</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46004.483971064816</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46004.483971064816</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46004.483971064816</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46004.483971064816</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46004.483971064816</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46004.483971064816</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46004.483971064816</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46004.483971064816</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46004.483971064816</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46004.483971064816</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46004.483971064816</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46004.483971064816</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46004.483971064816</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46004.483971064816</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46004.483971064816</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46004.483971064816</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46004.483971064816</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46004.483971064816</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46004.483971064816</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46004.483971064816</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46004.483971064816</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46004.483971064816</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46004.483971064816</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46004.483971064816</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46004.483971064816</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46004.483971064816</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46004.483971064816</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46004.483971064816</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46004.483971064816</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46004.483971064816</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46004.483971064816</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46004.483971064816</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46004.483971064816</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46004.483971064816</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46004.483971064816</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46004.483971064816</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46004.483971064816</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46004.483971064816</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46004.483971064816</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46004.483971064816</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46004.483971064816</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46004.483971064816</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46004.483971064816</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46004.483971064816</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46004.483971064816</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46004.483971064816</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46004.483971064816</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46004.483971064816</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46004.483971064816</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46004.483971064816</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46004.483971064816</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46004.483971064816</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46004.483971064816</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46004.483971064816</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46004.483971064816</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46004.483971064816</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46004.483971064816</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46004.483971064816</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46004.483971064816</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46004.483971064816</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ref="G295:G358" ca="1" si="5">IFERROR(NOW()-F295,"-")</f>
        <v>46004.483971064816</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5"/>
        <v>46004.483971064816</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5"/>
        <v>46004.483971064816</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46004.483971064816</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46004.483971064816</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46004.483971064816</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46004.483971064816</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46004.483971064816</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46004.483971064816</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46004.483971064816</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46004.483971064816</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46004.483971064816</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46004.483971064816</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46004.483971064816</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46004.483971064816</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46004.483971064816</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46004.483971064816</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46004.483971064816</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46004.483971064816</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46004.483971064816</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46004.483971064816</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46004.483971064816</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46004.483971064816</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46004.483971064816</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46004.483971064816</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46004.483971064816</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46004.483971064816</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46004.483971064816</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46004.483971064816</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46004.483971064816</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46004.483971064816</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46004.483971064816</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46004.483971064816</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46004.483971064816</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46004.483971064816</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46004.483971064816</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46004.483971064816</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46004.483971064816</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46004.483971064816</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46004.483971064816</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46004.483971064816</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46004.483971064816</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46004.483971064816</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46004.483971064816</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46004.483971064816</v>
      </c>
      <c r="H339" s="116"/>
      <c r="I339" s="114" t="str">
        <f>IFERROR(VLOOKUP(D339,DB!A:F,6,0),"")</f>
        <v/>
      </c>
      <c r="J339" s="114" t="str">
        <f>IFERROR(VLOOKUP(D339,DB!A:G,7,0),"")</f>
        <v/>
      </c>
      <c r="K339" s="117"/>
      <c r="L339" s="131" t="str">
        <f>IFERROR(VLOOKUP(D339,DB!A:I,9,0),"")</f>
        <v/>
      </c>
    </row>
    <row r="340" spans="1:12" ht="31.5" customHeight="1">
      <c r="A340" s="137"/>
      <c r="B340" s="138" t="str">
        <f>IFERROR(VLOOKUP(D340,DB!A:K,11,0),"")</f>
        <v/>
      </c>
      <c r="C340" s="139"/>
      <c r="D340" s="138"/>
      <c r="E340" s="136"/>
      <c r="F340" s="140"/>
      <c r="G340" s="141">
        <f t="shared" ca="1" si="5"/>
        <v>46004.483971064816</v>
      </c>
      <c r="H340" s="140"/>
      <c r="I340" s="138" t="str">
        <f>IFERROR(VLOOKUP(D340,DB!A:F,6,0),"")</f>
        <v/>
      </c>
      <c r="J340" s="138" t="str">
        <f>IFERROR(VLOOKUP(D340,DB!A:G,7,0),"")</f>
        <v/>
      </c>
      <c r="K340" s="142"/>
      <c r="L340" s="143" t="str">
        <f>IFERROR(VLOOKUP(D340,DB!A:I,9,0),"")</f>
        <v/>
      </c>
    </row>
  </sheetData>
  <dataValidations count="2">
    <dataValidation allowBlank="1" showInputMessage="1" showErrorMessage="1" sqref="E1" xr:uid="{9E1BC488-8814-4F8A-8DBE-742B3278AB71}"/>
    <dataValidation type="list" allowBlank="1" showInputMessage="1" showErrorMessage="1" sqref="E3 E3:E3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2025-12-13T08:38:31Z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