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278" documentId="120_S{2AC9BD13-BADA-5192-A53E-5A8FF88502F6}" xr6:coauthVersionLast="47" xr6:coauthVersionMax="47" xr10:uidLastSave="{A7CF68A5-04A0-4C52-AA1B-A0CA2D4C2881}"/>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6" i="5"/>
  <c r="L17" i="5"/>
  <c r="L18" i="5"/>
  <c r="L19" i="5"/>
  <c r="L20" i="5"/>
  <c r="L21" i="5"/>
  <c r="L22" i="5"/>
  <c r="L23" i="5"/>
  <c r="L24" i="5"/>
  <c r="L25" i="5"/>
  <c r="J16" i="5"/>
  <c r="J17" i="5"/>
  <c r="J18" i="5"/>
  <c r="J19" i="5"/>
  <c r="J20" i="5"/>
  <c r="J21" i="5"/>
  <c r="J22" i="5"/>
  <c r="J23" i="5"/>
  <c r="J24" i="5"/>
  <c r="J25" i="5"/>
  <c r="I16" i="5"/>
  <c r="I17" i="5"/>
  <c r="I18" i="5"/>
  <c r="I19" i="5"/>
  <c r="I20" i="5"/>
  <c r="I21" i="5"/>
  <c r="I22" i="5"/>
  <c r="I23" i="5"/>
  <c r="I24" i="5"/>
  <c r="I25" i="5"/>
  <c r="G16" i="5"/>
  <c r="G17" i="5"/>
  <c r="G18" i="5"/>
  <c r="G19" i="5"/>
  <c r="G20" i="5"/>
  <c r="G21" i="5"/>
  <c r="G22" i="5"/>
  <c r="G23" i="5"/>
  <c r="G24" i="5"/>
  <c r="G25" i="5"/>
  <c r="B16" i="5"/>
  <c r="B17" i="5"/>
  <c r="B18" i="5"/>
  <c r="B19" i="5"/>
  <c r="B20" i="5"/>
  <c r="B21" i="5"/>
  <c r="B22" i="5"/>
  <c r="B23" i="5"/>
  <c r="B24" i="5"/>
  <c r="B25"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<sst xmlns="http://schemas.openxmlformats.org/spreadsheetml/2006/main" count="181598" uniqueCount="39212">
  <si>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</si>
  <si>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</si>
  <si>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</si>
  <si>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</si>
  <si>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</si>
  <si>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</si>
  <si>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</si>
  <si>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</si>
  <si>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</si>
  <si>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</si>
  <si>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</si>
  <si>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</si>
  <si>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</si>
  <si>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</si>
  <si>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</si>
  <si>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</si>
  <si>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</si>
  <si>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</si>
  <si>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</si>
  <si>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</si>
  <si>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</si>
  <si>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</si>
  <si>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</si>
  <si>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</si>
  <si>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</si>
  <si>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</si>
  <si>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</si>
  <si>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</si>
  <si>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</si>
  <si>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</si>
  <si>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</si>
  <si>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</si>
  <si>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</si>
  <si>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</si>
  <si>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</si>
  <si>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</si>
  <si>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</si>
  <si>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</si>
  <si>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</si>
  <si>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</si>
  <si>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</si>
  <si>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</si>
  <si>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</si>
  <si>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</si>
  <si>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</si>
  <si>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</si>
  <si>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</si>
  <si>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</si>
  <si>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</si>
  <si>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</si>
  <si>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</si>
  <si>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</si>
  <si>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</si>
  <si>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</si>
  <si>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</si>
  <si>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</si>
  <si>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</si>
  <si>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</si>
  <si>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</si>
  <si>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</si>
  <si>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</si>
  <si>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</si>
  <si>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</si>
  <si>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</si>
  <si>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</si>
  <si>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</si>
  <si>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</si>
  <si>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</si>
  <si>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</si>
  <si>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</si>
  <si>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</si>
  <si>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</si>
  <si>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</si>
  <si>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</si>
  <si>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</si>
  <si>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</si>
  <si>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</si>
  <si>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</si>
  <si>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</si>
  <si>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</si>
  <si>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</si>
  <si>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</si>
  <si>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</si>
  <si>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</si>
  <si>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</si>
  <si>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</si>
  <si>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</si>
  <si>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</si>
  <si>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</si>
  <si>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</si>
  <si>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</si>
  <si>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</si>
  <si>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</si>
  <si>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</si>
  <si>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</si>
  <si>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</si>
  <si>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</si>
  <si>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</si>
  <si>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</si>
  <si>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</si>
  <si>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</si>
  <si>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</si>
  <si>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</si>
  <si>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</si>
  <si>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</si>
  <si>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</si>
  <si>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</si>
  <si>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</si>
  <si>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</si>
  <si>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</si>
  <si>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</si>
  <si>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</si>
  <si>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</si>
  <si>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</si>
  <si>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</si>
  <si>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</si>
  <si>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</si>
  <si>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</si>
  <si>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</si>
  <si>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</si>
  <si>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</si>
  <si>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</si>
  <si>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</si>
  <si>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</si>
  <si>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</si>
  <si>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</si>
  <si>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</si>
  <si>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</si>
  <si>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</si>
  <si>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</si>
  <si>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</si>
  <si>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</si>
  <si>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</si>
  <si>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</si>
  <si>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</si>
  <si>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</si>
  <si>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</si>
  <si>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</si>
  <si>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</si>
  <si>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</si>
  <si>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</si>
  <si>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</si>
  <si>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</si>
  <si>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</si>
  <si>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</si>
  <si>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</si>
  <si>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</si>
  <si>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</si>
  <si>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</si>
  <si>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</si>
  <si>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</si>
  <si>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</si>
  <si>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</si>
  <si>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</si>
  <si>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</si>
  <si>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</si>
  <si>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</si>
  <si>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</si>
  <si>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</si>
  <si>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</si>
  <si>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</si>
  <si>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</si>
  <si>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</si>
  <si>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</si>
  <si>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</si>
  <si>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</si>
  <si>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</si>
  <si>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</si>
  <si>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</si>
  <si>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</si>
  <si>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</si>
  <si>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</si>
  <si>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</si>
  <si>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</si>
  <si>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</si>
  <si>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</si>
  <si>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</si>
  <si>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</si>
  <si>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</si>
  <si>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</si>
  <si>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</si>
  <si>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</si>
  <si>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</si>
  <si>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</si>
  <si>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</si>
  <si>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</si>
  <si>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</si>
  <si>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</si>
  <si>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</si>
  <si>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</si>
  <si>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</si>
  <si>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</si>
  <si>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</si>
  <si>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</si>
  <si>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</si>
  <si>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</si>
  <si>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</si>
  <si>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</si>
  <si>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</si>
  <si>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</si>
  <si>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</si>
  <si>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</si>
  <si>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</si>
  <si>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</si>
  <si>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</si>
  <si>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</si>
  <si>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</si>
  <si>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</si>
  <si>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</si>
  <si>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</si>
  <si>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</si>
  <si>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</si>
  <si>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</si>
  <si>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</si>
  <si>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</si>
  <si>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</si>
  <si>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</si>
  <si>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</si>
  <si>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</si>
  <si>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</si>
  <si>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</si>
  <si>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</si>
  <si>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</si>
  <si>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</si>
  <si>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</si>
  <si>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</si>
  <si>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</si>
  <si>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</si>
  <si>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</si>
  <si>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</si>
  <si>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</si>
  <si>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</si>
  <si>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</si>
  <si>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</si>
  <si>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</si>
  <si>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</si>
  <si>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</si>
  <si>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</si>
  <si>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</si>
  <si>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</si>
  <si>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</si>
  <si>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</si>
  <si>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</si>
  <si>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</si>
  <si>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</si>
  <si>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</si>
  <si>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</si>
  <si>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</si>
  <si>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</si>
  <si>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</si>
  <si>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</si>
  <si>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</si>
  <si>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</si>
  <si>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</si>
  <si>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</si>
  <si>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</si>
  <si>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</si>
  <si>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</si>
  <si>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</si>
  <si>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</si>
  <si>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</si>
  <si>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</si>
  <si>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</si>
  <si>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</si>
  <si>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</si>
  <si>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</si>
  <si>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</si>
  <si>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</si>
  <si>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</si>
  <si>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</si>
  <si>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</si>
  <si>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</si>
  <si>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</si>
  <si>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</si>
  <si>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</si>
  <si>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</si>
  <si>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</si>
  <si>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</si>
  <si>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</si>
  <si>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</si>
  <si>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</si>
  <si>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</si>
  <si>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</si>
  <si>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</si>
  <si>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</si>
  <si>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</si>
  <si>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</si>
  <si>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</si>
  <si>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</si>
  <si>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</si>
  <si>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</si>
  <si>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</si>
  <si>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</si>
  <si>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</si>
  <si>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</si>
  <si>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</si>
  <si>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</si>
  <si>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</si>
  <si>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</si>
  <si>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</si>
  <si>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</si>
  <si>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</si>
  <si>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</si>
  <si>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</si>
  <si>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</si>
  <si>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</si>
  <si>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</si>
  <si>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</si>
  <si>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</si>
  <si>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</si>
  <si>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</si>
  <si>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</si>
  <si>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</si>
  <si>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</si>
  <si>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</si>
  <si>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</si>
  <si>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</si>
  <si>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</si>
  <si>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</si>
  <si>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</si>
  <si>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</si>
  <si>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</si>
  <si>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</si>
  <si>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</si>
  <si>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</si>
  <si>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</si>
  <si>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</si>
  <si>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</si>
  <si>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</si>
  <si>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</si>
  <si>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</si>
  <si>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</si>
  <si>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</si>
  <si>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</si>
  <si>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</si>
  <si>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</si>
  <si>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</si>
  <si>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</si>
  <si>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</si>
  <si>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</si>
  <si>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</si>
  <si>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</si>
  <si>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</si>
  <si>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</si>
  <si>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</si>
  <si>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</si>
  <si>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</si>
  <si>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</si>
  <si>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</si>
  <si>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</si>
  <si>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</si>
  <si>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</si>
  <si>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</si>
  <si>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</si>
  <si>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</si>
  <si>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</si>
  <si>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</si>
  <si>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</si>
  <si>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</si>
  <si>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</si>
  <si>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</si>
  <si>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</si>
  <si>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</si>
  <si>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</si>
  <si>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</si>
  <si>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</si>
  <si>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</si>
  <si>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</si>
  <si>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</si>
  <si>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</si>
  <si>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</si>
  <si>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</si>
  <si>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</si>
  <si>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</si>
  <si>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</si>
  <si>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</si>
  <si>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</si>
  <si>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</si>
  <si>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</si>
  <si>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</si>
  <si>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</si>
  <si>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</si>
  <si>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</si>
  <si>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</si>
  <si>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</si>
  <si>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</si>
  <si>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</si>
  <si>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</si>
  <si>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</si>
  <si>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</si>
  <si>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</si>
  <si>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</si>
  <si>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</si>
  <si>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</si>
  <si>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</si>
  <si>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</si>
  <si>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</si>
  <si>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</si>
  <si>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</si>
  <si>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</si>
  <si>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</si>
  <si>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</si>
  <si>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</si>
  <si>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</si>
  <si>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</si>
  <si>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</si>
  <si>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</si>
  <si>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</si>
  <si>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</si>
  <si>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</si>
  <si>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</si>
  <si>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</si>
  <si>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</si>
  <si>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</si>
  <si>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</si>
  <si>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</si>
  <si>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</si>
  <si>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</si>
  <si>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</si>
  <si>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</si>
  <si>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</si>
  <si>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</si>
  <si>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</si>
  <si>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</si>
  <si>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</si>
  <si>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</si>
  <si>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</si>
  <si>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</si>
  <si>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</si>
  <si>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</si>
  <si>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</si>
  <si>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</si>
  <si>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</si>
  <si>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</si>
  <si>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</si>
  <si>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</si>
  <si>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</si>
  <si>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</si>
  <si>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</si>
  <si>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</si>
  <si>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</si>
  <si>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</si>
  <si>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</si>
  <si>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</si>
  <si>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</si>
  <si>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</si>
  <si>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</si>
  <si>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</si>
  <si>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</si>
  <si>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</si>
  <si>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</si>
  <si>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</si>
  <si>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</si>
  <si>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</si>
  <si>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</si>
  <si>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</si>
  <si>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</si>
  <si>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</si>
  <si>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</si>
  <si>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</si>
  <si>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</si>
  <si>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</si>
  <si>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</si>
  <si>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</si>
  <si>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</si>
  <si>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</si>
  <si>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</si>
  <si>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</si>
  <si>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</si>
  <si>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</si>
  <si>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</si>
  <si>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</si>
  <si>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</si>
  <si>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</si>
  <si>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</si>
  <si>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</si>
  <si>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</si>
  <si>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</si>
  <si>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</si>
  <si>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</si>
  <si>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</si>
  <si>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</si>
  <si>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</si>
  <si>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</si>
  <si>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</si>
  <si>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</si>
  <si>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</si>
  <si>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</si>
  <si>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</si>
  <si>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</si>
  <si>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</si>
  <si>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</si>
  <si>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</si>
  <si>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</si>
  <si>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</si>
  <si>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</si>
  <si>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</si>
  <si>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</si>
  <si>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</si>
  <si>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</si>
  <si>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</si>
  <si>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</si>
  <si>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</si>
  <si>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</si>
  <si>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</si>
  <si>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</si>
  <si>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</si>
  <si>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</si>
  <si>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</si>
  <si>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</si>
  <si>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</si>
  <si>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</si>
  <si>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</si>
  <si>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</si>
  <si>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</si>
  <si>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</si>
  <si>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</si>
  <si>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</si>
  <si>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</si>
  <si>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</si>
  <si>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</si>
  <si>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</si>
  <si>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</si>
  <si>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</si>
  <si>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</si>
  <si>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</si>
  <si>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</si>
  <si>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</si>
  <si>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</si>
  <si>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</si>
  <si>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</si>
  <si>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</si>
  <si>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</si>
  <si>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</si>
  <si>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</si>
  <si>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</si>
  <si>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</si>
  <si>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</si>
  <si>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</si>
  <si>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</si>
  <si>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</si>
  <si>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</si>
  <si>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</si>
  <si>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</si>
  <si>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</si>
  <si>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</si>
  <si>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</si>
  <si>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</si>
  <si>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</si>
  <si>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</si>
  <si>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</si>
  <si>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</si>
  <si>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</si>
  <si>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</si>
  <si>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</si>
  <si>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</si>
  <si>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</si>
  <si>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</si>
  <si>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</si>
  <si>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</si>
  <si>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</si>
  <si>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</si>
  <si>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</si>
  <si>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</si>
  <si>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</si>
  <si>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</si>
  <si>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</si>
  <si>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</si>
  <si>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</si>
  <si>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</si>
  <si>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</si>
  <si>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</si>
  <si>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</si>
  <si>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</si>
  <si>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</si>
  <si>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</si>
  <si>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</si>
  <si>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</si>
  <si>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</si>
  <si>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</si>
  <si>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</si>
  <si>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</si>
  <si>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</si>
  <si>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</si>
  <si>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</si>
  <si>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</si>
  <si>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</si>
  <si>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</si>
  <si>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</si>
  <si>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</si>
  <si>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</si>
  <si>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</si>
  <si>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</si>
  <si>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</si>
  <si>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</si>
  <si>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</si>
  <si>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</si>
  <si>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</si>
  <si>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</si>
  <si>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</si>
  <si>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</si>
  <si>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</si>
  <si>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</si>
  <si>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</si>
  <si>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</si>
  <si>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</si>
  <si>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</si>
  <si>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</si>
  <si>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</si>
  <si>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</si>
  <si>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</si>
  <si>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</si>
  <si>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</si>
  <si>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</si>
  <si>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</si>
  <si>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</si>
  <si>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</si>
  <si>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</si>
  <si>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</si>
  <si>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</si>
  <si>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</si>
  <si>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</si>
  <si>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</si>
  <si>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</si>
  <si>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</si>
  <si>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</si>
  <si>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</si>
  <si>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</si>
  <si>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</si>
  <si>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</si>
  <si>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</si>
  <si>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</si>
  <si>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</si>
  <si>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</si>
  <si>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</si>
  <si>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</si>
  <si>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</si>
  <si>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</si>
  <si>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</si>
  <si>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</si>
  <si>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</si>
  <si>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</si>
  <si>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</si>
  <si>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</si>
  <si>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</si>
  <si>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</si>
  <si>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</si>
  <si>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</si>
  <si>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</si>
  <si>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</si>
  <si>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</si>
  <si>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</si>
  <si>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</si>
  <si>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</si>
  <si>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</si>
  <si>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</si>
  <si>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</si>
  <si>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</si>
  <si>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</si>
  <si>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</si>
  <si>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</si>
  <si>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</si>
  <si>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</si>
  <si>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</si>
  <si>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</si>
  <si>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</si>
  <si>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</si>
  <si>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</si>
  <si>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</si>
  <si>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</si>
  <si>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</si>
  <si>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</si>
  <si>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</si>
  <si>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</si>
  <si>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</si>
  <si>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</si>
  <si>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</si>
  <si>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</si>
  <si>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</si>
  <si>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</si>
  <si>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</si>
  <si>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</si>
  <si>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</si>
  <si>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</si>
  <si>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</si>
  <si>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</si>
  <si>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</si>
  <si>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</si>
  <si>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</si>
  <si>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</si>
  <si>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</si>
  <si>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</si>
  <si>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</si>
  <si>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</si>
  <si>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</si>
  <si>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</si>
  <si>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</si>
  <si>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</si>
  <si>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</si>
  <si>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</si>
  <si>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</si>
  <si>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</si>
  <si>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</si>
  <si>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</si>
  <si>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</si>
  <si>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</si>
  <si>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</si>
  <si>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</si>
  <si>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</si>
  <si>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</si>
  <si>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</si>
  <si>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</si>
  <si>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</si>
  <si>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</si>
  <si>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</si>
  <si>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</si>
  <si>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</si>
  <si>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</si>
  <si>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</si>
  <si>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</si>
  <si>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</si>
  <si>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</si>
  <si>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</si>
  <si>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</si>
  <si>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</si>
  <si>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</si>
  <si>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</si>
  <si>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</si>
  <si>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</si>
  <si>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</si>
  <si>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</si>
  <si>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</si>
  <si>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</si>
  <si>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</si>
  <si>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</si>
  <si>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</si>
  <si>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</si>
  <si>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</si>
  <si>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</si>
  <si>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</si>
  <si>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</si>
  <si>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</si>
  <si>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</si>
  <si>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</si>
  <si>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</si>
  <si>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</si>
  <si>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</si>
  <si>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</si>
  <si>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</si>
  <si>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</si>
  <si>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</si>
  <si>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</si>
  <si>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</si>
  <si>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</si>
  <si>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</si>
  <si>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</si>
  <si>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</si>
  <si>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</si>
  <si>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</si>
  <si>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</si>
  <si>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</si>
  <si>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</si>
  <si>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</si>
  <si>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</si>
  <si>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</si>
  <si>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</si>
  <si>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</si>
  <si>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</si>
  <si>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</si>
  <si>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</si>
  <si>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</si>
  <si>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</si>
  <si>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</si>
  <si>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</si>
  <si>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</si>
  <si>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</si>
  <si>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</si>
  <si>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</si>
  <si>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</si>
  <si>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</si>
  <si>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</si>
  <si>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</si>
  <si>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</si>
  <si>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</si>
  <si>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</si>
  <si>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</si>
  <si>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</si>
  <si>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</si>
  <si>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</si>
  <si>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</si>
  <si>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</si>
  <si>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</si>
  <si>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</si>
  <si>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</si>
  <si>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</si>
  <si>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</si>
  <si>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</si>
  <si>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</si>
  <si>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</si>
  <si>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</si>
  <si>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</si>
  <si>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</si>
  <si>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</si>
  <si>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</si>
  <si>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</si>
  <si>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</si>
  <si>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</si>
  <si>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</si>
  <si>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</si>
  <si>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</si>
  <si>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</si>
  <si>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</si>
  <si>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</si>
  <si>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</si>
  <si>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</si>
  <si>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</si>
  <si>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</si>
  <si>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</si>
  <si>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</si>
  <si>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</si>
  <si>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</si>
  <si>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</si>
  <si>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</si>
  <si>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</si>
  <si>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</si>
  <si>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</si>
  <si>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</si>
  <si>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</si>
  <si>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</si>
  <si>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</si>
  <si>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</si>
  <si>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</si>
  <si>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</si>
  <si>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</si>
  <si>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</si>
  <si>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</si>
  <si>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</si>
  <si>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</si>
  <si>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</si>
  <si>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</si>
  <si>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</si>
  <si>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</si>
  <si>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</si>
  <si>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</si>
  <si>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</si>
  <si>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</si>
  <si>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</si>
  <si>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</si>
  <si>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</si>
  <si>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</si>
  <si>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</si>
  <si>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</si>
  <si>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</si>
  <si>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</si>
  <si>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</si>
  <si>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</si>
  <si>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</si>
  <si>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</si>
  <si>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</si>
  <si>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</si>
  <si>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</si>
  <si>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</si>
  <si>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</si>
  <si>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</si>
  <si>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</si>
  <si>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</si>
  <si>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</si>
  <si>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</si>
  <si>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</si>
  <si>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</si>
  <si>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</si>
  <si>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</si>
  <si>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</si>
  <si>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</si>
  <si>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</si>
  <si>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</si>
  <si>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</si>
  <si>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</si>
  <si>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</si>
  <si>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</si>
  <si>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</si>
  <si>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</si>
  <si>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</si>
  <si>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</si>
  <si>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</si>
  <si>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</si>
  <si>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</si>
  <si>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</si>
  <si>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</si>
  <si>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</si>
  <si>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</si>
  <si>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</si>
  <si>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</si>
  <si>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</si>
  <si>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</si>
  <si>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</si>
  <si>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</si>
  <si>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</si>
  <si>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</si>
  <si>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</si>
  <si>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</si>
  <si>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</si>
  <si>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</si>
  <si>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</si>
  <si>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</si>
  <si>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</si>
  <si>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</si>
  <si>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</si>
  <si>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</si>
  <si>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</si>
  <si>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</si>
  <si>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</si>
  <si>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</si>
  <si>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</si>
  <si>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</si>
  <si>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</si>
  <si>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</si>
  <si>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</si>
  <si>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</si>
  <si>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</si>
  <si>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</si>
  <si>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</si>
  <si>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</si>
  <si>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</si>
  <si>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</si>
  <si>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</si>
  <si>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</si>
  <si>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</si>
  <si>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</si>
  <si>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</si>
  <si>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</si>
  <si>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</si>
  <si>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</si>
  <si>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</si>
  <si>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</si>
  <si>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</si>
  <si>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</si>
  <si>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</si>
  <si>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</si>
  <si>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</si>
  <si>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</si>
  <si>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</si>
  <si>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</si>
  <si>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</si>
  <si>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</si>
  <si>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</si>
  <si>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</si>
  <si>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</si>
  <si>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</si>
  <si>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</si>
  <si>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</si>
  <si>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</si>
  <si>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</si>
  <si>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</si>
  <si>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</si>
  <si>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</si>
  <si>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</si>
  <si>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</si>
  <si>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</si>
  <si>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</si>
  <si>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</si>
  <si>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</si>
  <si>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</si>
  <si>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</si>
  <si>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</si>
  <si>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</si>
  <si>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</si>
  <si>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</si>
  <si>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</si>
  <si>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</si>
  <si>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</si>
  <si>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</si>
  <si>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</si>
  <si>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</si>
  <si>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</si>
  <si>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</si>
  <si>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</si>
  <si>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</si>
  <si>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</si>
  <si>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</si>
  <si>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</si>
  <si>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</si>
  <si>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</si>
  <si>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</si>
  <si>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</si>
  <si>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</si>
  <si>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</si>
  <si>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</si>
  <si>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</si>
  <si>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</si>
  <si>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</si>
  <si>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</si>
  <si>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</si>
  <si>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</si>
  <si>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</si>
  <si>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</si>
  <si>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</si>
  <si>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</si>
  <si>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</si>
  <si>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</si>
  <si>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</si>
  <si>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</si>
  <si>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</si>
  <si>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</si>
  <si>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</si>
  <si>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</si>
  <si>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</si>
  <si>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</si>
  <si>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</si>
  <si>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</si>
  <si>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</si>
  <si>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</si>
  <si>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</si>
  <si>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</si>
  <si>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</si>
  <si>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</si>
  <si>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</si>
  <si>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</si>
  <si>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</si>
  <si>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</si>
  <si>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</si>
  <si>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</si>
  <si>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</si>
  <si>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</si>
  <si>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</si>
  <si>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</si>
  <si>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</si>
  <si>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</si>
  <si>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</si>
  <si>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</si>
  <si>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</si>
  <si>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</si>
  <si>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</si>
  <si>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</si>
  <si>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</si>
  <si>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</si>
  <si>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</si>
  <si>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</si>
  <si>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</si>
  <si>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</si>
  <si>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</si>
  <si>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</si>
  <si>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</si>
  <si>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</si>
  <si>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</si>
  <si>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</si>
  <si>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</si>
  <si>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</si>
  <si>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</si>
  <si>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</si>
  <si>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</si>
  <si>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</si>
  <si>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</si>
  <si>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</si>
  <si>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</si>
  <si>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</si>
  <si>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</si>
  <si>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</si>
  <si>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</si>
  <si>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</si>
  <si>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</si>
  <si>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</si>
  <si>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</si>
  <si>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</si>
  <si>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</si>
  <si>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</si>
  <si>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</si>
  <si>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</si>
  <si>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</si>
  <si>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</si>
  <si>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</si>
  <si>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</si>
  <si>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</si>
  <si>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</si>
  <si>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</si>
  <si>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</si>
  <si>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</si>
  <si>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</si>
  <si>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</si>
  <si>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</si>
  <si>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</si>
  <si>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</si>
  <si>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</si>
  <si>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</si>
  <si>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</si>
  <si>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</si>
  <si>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</si>
  <si>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</si>
  <si>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</si>
  <si>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</si>
  <si>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</si>
  <si>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</si>
  <si>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</si>
  <si>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</si>
  <si>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</si>
  <si>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</si>
  <si>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</si>
  <si>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</si>
  <si>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</si>
  <si>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</si>
  <si>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</si>
  <si>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</si>
  <si>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</si>
  <si>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</si>
  <si>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</si>
  <si>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</si>
  <si>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</si>
  <si>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</si>
  <si>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</si>
  <si>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</si>
  <si>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</si>
  <si>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</si>
  <si>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</si>
  <si>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</si>
  <si>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</si>
  <si>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</si>
  <si>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</si>
  <si>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</si>
  <si>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</si>
  <si>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</si>
  <si>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</si>
  <si>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</si>
  <si>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</si>
  <si>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</si>
  <si>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</si>
  <si>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</si>
  <si>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</si>
  <si>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</si>
  <si>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</si>
  <si>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</si>
  <si>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</si>
  <si>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</si>
  <si>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</si>
  <si>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</si>
  <si>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</si>
  <si>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</si>
  <si>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</si>
  <si>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</si>
  <si>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</si>
  <si>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</si>
  <si>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</si>
  <si>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</si>
  <si>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</si>
  <si>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</si>
  <si>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</si>
  <si>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</si>
  <si>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</si>
  <si>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</si>
  <si>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</si>
  <si>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</si>
  <si>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</si>
  <si>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</si>
  <si>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</si>
  <si>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</si>
  <si>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</si>
  <si>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</si>
  <si>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</si>
  <si>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</si>
  <si>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</si>
  <si>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</si>
  <si>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</si>
  <si>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</si>
  <si>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</si>
  <si>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</si>
  <si>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</si>
  <si>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</si>
  <si>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</si>
  <si>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</si>
  <si>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</si>
  <si>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</si>
  <si>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</si>
  <si>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</si>
  <si>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</si>
  <si>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</si>
  <si>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</si>
  <si>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</si>
  <si>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</si>
  <si>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</si>
  <si>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</si>
  <si>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</si>
  <si>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</si>
  <si>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</si>
  <si>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</si>
  <si>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</si>
  <si>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</si>
  <si>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</si>
  <si>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</si>
  <si>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</si>
  <si>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</si>
  <si>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</si>
  <si>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</si>
  <si>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</si>
  <si>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</si>
  <si>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</si>
  <si>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</si>
  <si>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</si>
  <si>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</si>
  <si>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</si>
  <si>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</si>
  <si>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</si>
  <si>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</si>
  <si>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</si>
  <si>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</si>
  <si>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</si>
  <si>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</si>
  <si>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</si>
  <si>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</si>
  <si>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</si>
  <si>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</si>
  <si>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</si>
  <si>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</si>
  <si>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</si>
  <si>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</si>
  <si>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</si>
  <si>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</si>
  <si>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</si>
  <si>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</si>
  <si>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</si>
  <si>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</si>
  <si>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</si>
  <si>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</si>
  <si>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</si>
  <si>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</si>
  <si>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</si>
  <si>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</si>
  <si>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</si>
  <si>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</si>
  <si>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</si>
  <si>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</si>
  <si>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</si>
  <si>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</si>
  <si>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</si>
  <si>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</si>
  <si>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</si>
  <si>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</si>
  <si>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</si>
  <si>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</si>
  <si>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</si>
  <si>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</si>
  <si>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</si>
  <si>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</si>
  <si>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</si>
  <si>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</si>
  <si>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</si>
  <si>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</si>
  <si>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</si>
  <si>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</si>
  <si>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</si>
  <si>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</si>
  <si>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</si>
  <si>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</si>
  <si>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</si>
  <si>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</si>
  <si>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</si>
  <si>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</si>
  <si>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</si>
  <si>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</si>
  <si>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</si>
  <si>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</si>
  <si>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</si>
  <si>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</si>
  <si>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</si>
  <si>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</si>
  <si>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</si>
  <si>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</si>
  <si>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</si>
  <si>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</si>
  <si>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</si>
  <si>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</si>
  <si>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</si>
  <si>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</si>
  <si>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</si>
  <si>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</si>
  <si>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</si>
  <si>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</si>
  <si>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</si>
  <si>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</si>
  <si>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</si>
  <si>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</si>
  <si>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</si>
  <si>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</si>
  <si>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</si>
  <si>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</si>
  <si>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</si>
  <si>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</si>
  <si>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</si>
  <si>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</si>
  <si>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</si>
  <si>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</si>
  <si>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</si>
  <si>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</si>
  <si>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</si>
  <si>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</si>
  <si>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</si>
  <si>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</si>
  <si>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</si>
  <si>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</si>
  <si>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</si>
  <si>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</si>
  <si>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</si>
  <si>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</si>
  <si>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</si>
  <si>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</si>
  <si>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</si>
  <si>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</si>
  <si>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</si>
  <si>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</si>
  <si>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</si>
  <si>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</si>
  <si>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</si>
  <si>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</si>
  <si>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</si>
  <si>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</si>
  <si>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</si>
  <si>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</si>
  <si>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</si>
  <si>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</si>
  <si>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</si>
  <si>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</si>
  <si>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</si>
  <si>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</si>
  <si>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</si>
  <si>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</si>
  <si>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</si>
  <si>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</si>
  <si>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</si>
  <si>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</si>
  <si>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</si>
  <si>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</si>
  <si>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</si>
  <si>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</si>
  <si>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</si>
  <si>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</si>
  <si>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</si>
  <si>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</si>
  <si>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</si>
  <si>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</si>
  <si>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</si>
  <si>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</si>
  <si>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</si>
  <si>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</si>
  <si>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</si>
  <si>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</si>
  <si>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</si>
  <si>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</si>
  <si>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</si>
  <si>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</si>
  <si>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</si>
  <si>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</si>
  <si>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</si>
  <si>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</si>
  <si>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</si>
  <si>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</si>
  <si>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</si>
  <si>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</si>
  <si>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</si>
  <si>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</si>
  <si>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</si>
  <si>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</si>
  <si>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</si>
  <si>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</si>
  <si>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</si>
  <si>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</si>
  <si>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</si>
  <si>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</si>
  <si>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</si>
  <si>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</si>
  <si>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</si>
  <si>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</si>
  <si>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</si>
  <si>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</si>
  <si>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</si>
  <si>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</si>
  <si>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</si>
  <si>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</si>
  <si>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</si>
  <si>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</si>
  <si>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</si>
  <si>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</si>
  <si>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</si>
  <si>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</si>
  <si>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</si>
  <si>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</si>
  <si>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</si>
  <si>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</si>
  <si>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</si>
  <si>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</si>
  <si>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</si>
  <si>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</si>
  <si>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</si>
  <si>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</si>
  <si>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</si>
  <si>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</si>
  <si>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</si>
  <si>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</si>
  <si>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</si>
  <si>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</si>
  <si>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</si>
  <si>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</si>
  <si>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</si>
  <si>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</si>
  <si>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</si>
  <si>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</si>
  <si>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</si>
  <si>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</si>
  <si>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</si>
  <si>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</si>
  <si>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</si>
  <si>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</si>
  <si>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</si>
  <si>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</si>
  <si>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</si>
  <si>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</si>
  <si>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</si>
  <si>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</si>
  <si>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</si>
  <si>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</si>
  <si>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</si>
  <si>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</si>
  <si>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</si>
  <si>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</si>
  <si>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</si>
  <si>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</si>
  <si>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</si>
  <si>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</si>
  <si>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</si>
  <si>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</si>
  <si>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</si>
  <si>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</si>
  <si>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</si>
  <si>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</si>
  <si>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</si>
  <si>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</si>
  <si>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</si>
  <si>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</si>
  <si>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</si>
  <si>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</si>
  <si>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</si>
  <si>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</si>
  <si>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</si>
  <si>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</si>
  <si>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</si>
  <si>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</si>
  <si>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</si>
  <si>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</si>
  <si>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</si>
  <si>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</si>
  <si>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</si>
  <si>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</si>
  <si>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</si>
  <si>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</si>
  <si>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</si>
  <si>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</si>
  <si>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</si>
  <si>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</si>
  <si>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</si>
  <si>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</si>
  <si>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</si>
  <si>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</si>
  <si>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</si>
  <si>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</si>
  <si>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</si>
  <si>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</si>
  <si>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</si>
  <si>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</si>
  <si>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</si>
  <si>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</si>
  <si>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</si>
  <si>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</si>
  <si>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</si>
  <si>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</si>
  <si>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</si>
  <si>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</si>
  <si>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</si>
  <si>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</si>
  <si>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</si>
  <si>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</si>
  <si>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</si>
  <si>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</si>
  <si>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</si>
  <si>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</si>
  <si>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</si>
  <si>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</si>
  <si>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</si>
  <si>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</si>
  <si>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</si>
  <si>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</si>
  <si>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</si>
  <si>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</si>
  <si>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</si>
  <si>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</si>
  <si>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</si>
  <si>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</si>
  <si>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</si>
  <si>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</si>
  <si>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</si>
  <si>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</si>
  <si>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</si>
  <si>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</si>
  <si>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</si>
  <si>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</si>
  <si>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</si>
  <si>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</si>
  <si>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</si>
  <si>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</si>
  <si>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</si>
  <si>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</si>
  <si>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</si>
  <si>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</si>
  <si>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</si>
  <si>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</si>
  <si>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</si>
  <si>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</si>
  <si>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</si>
  <si>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</si>
  <si>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</si>
  <si>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</si>
  <si>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</si>
  <si>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</si>
  <si>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</si>
  <si>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</si>
  <si>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</si>
  <si>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</si>
  <si>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</si>
  <si>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</si>
  <si>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</si>
  <si>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</si>
  <si>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</si>
  <si>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</si>
  <si>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</si>
  <si>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</si>
  <si>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</si>
  <si>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</si>
  <si>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</si>
  <si>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</si>
  <si>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</si>
  <si>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</si>
  <si>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</si>
  <si>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</si>
  <si>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</si>
  <si>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</si>
  <si>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</si>
  <si>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</si>
  <si>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</si>
  <si>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</si>
  <si>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</si>
  <si>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</si>
  <si>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</si>
  <si>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</si>
  <si>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</si>
  <si>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</si>
  <si>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</si>
  <si>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</si>
  <si>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</si>
  <si>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</si>
  <si>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</si>
  <si>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</si>
  <si>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</si>
  <si>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</si>
  <si>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</si>
  <si>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</si>
  <si>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</si>
  <si>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</si>
  <si>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</si>
  <si>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</si>
  <si>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</si>
  <si>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</si>
  <si>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</si>
  <si>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</si>
  <si>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</si>
  <si>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</si>
  <si>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</si>
  <si>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</si>
  <si>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</si>
  <si>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</si>
  <si>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</si>
  <si>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</si>
  <si>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</si>
  <si>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</si>
  <si>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</si>
  <si>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</si>
  <si>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</si>
  <si>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</si>
  <si>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</si>
  <si>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</si>
  <si>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</si>
  <si>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</si>
  <si>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</si>
  <si>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</si>
  <si>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</si>
  <si>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</si>
  <si>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</si>
  <si>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</si>
  <si>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</si>
  <si>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</si>
  <si>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</si>
  <si>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</si>
  <si>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</si>
  <si>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</si>
  <si>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</si>
  <si>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</si>
  <si>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</si>
  <si>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</si>
  <si>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</si>
  <si>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</si>
  <si>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</si>
  <si>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</si>
  <si>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</si>
  <si>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</si>
  <si>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</si>
  <si>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</si>
  <si>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</si>
  <si>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</si>
  <si>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</si>
  <si>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</si>
  <si>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</si>
  <si>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</si>
  <si>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</si>
  <si>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</si>
  <si>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</si>
  <si>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</si>
  <si>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</si>
  <si>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</si>
  <si>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</si>
  <si>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</si>
  <si>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</si>
  <si>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</si>
  <si>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</si>
  <si>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</si>
  <si>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</si>
  <si>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</si>
  <si>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</si>
  <si>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</si>
  <si>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</si>
  <si>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</si>
  <si>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</si>
  <si>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</si>
  <si>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</si>
  <si>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</si>
  <si>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</si>
  <si>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</si>
  <si>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</si>
  <si>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</si>
  <si>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</si>
  <si>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</si>
  <si>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</si>
  <si>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</si>
  <si>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</si>
  <si>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</si>
  <si>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</si>
  <si>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</si>
  <si>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</si>
  <si>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</si>
  <si>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</si>
  <si>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</si>
  <si>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</si>
  <si>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</si>
  <si>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</si>
  <si>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</si>
  <si>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</si>
  <si>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</si>
  <si>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</si>
  <si>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</si>
  <si>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</si>
  <si>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</si>
  <si>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</si>
  <si>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</si>
  <si>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</si>
  <si>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</si>
  <si>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</si>
  <si>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</si>
  <si>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</si>
  <si>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</si>
  <si>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</si>
  <si>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</si>
  <si>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</si>
  <si>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</si>
  <si>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</si>
  <si>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</si>
  <si>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</si>
  <si>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</si>
  <si>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</si>
  <si>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</si>
  <si>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</si>
  <si>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</si>
  <si>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</si>
  <si>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</si>
  <si>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</si>
  <si>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</si>
  <si>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</si>
  <si>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</si>
  <si>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</si>
  <si>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</si>
  <si>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</si>
  <si>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</si>
  <si>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</si>
  <si>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</si>
  <si>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</si>
  <si>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</si>
  <si>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</si>
  <si>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</si>
  <si>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</si>
  <si>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</si>
  <si>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</si>
  <si>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</si>
  <si>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</si>
  <si>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</si>
  <si>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</si>
  <si>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</si>
  <si>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</si>
  <si>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</si>
  <si>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</si>
  <si>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</si>
  <si>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</si>
  <si>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</si>
  <si>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</si>
  <si>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</si>
  <si>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</si>
  <si>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</si>
  <si>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</si>
  <si>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</si>
  <si>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</si>
  <si>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</si>
  <si>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</si>
  <si>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</si>
  <si>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</si>
  <si>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</si>
  <si>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</si>
  <si>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</si>
  <si>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</si>
  <si>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</si>
  <si>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</si>
  <si>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</si>
  <si>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</si>
  <si>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</si>
  <si>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</si>
  <si>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</si>
  <si>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</si>
  <si>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</si>
  <si>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</si>
  <si>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</si>
  <si>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</si>
  <si>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</si>
  <si>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</si>
  <si>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</si>
  <si>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</si>
  <si>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</si>
  <si>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</si>
  <si>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</si>
  <si>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</si>
  <si>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</si>
  <si>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</si>
  <si>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</si>
  <si>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</si>
  <si>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</si>
  <si>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</si>
  <si>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</si>
  <si>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</si>
  <si>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</si>
  <si>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</si>
  <si>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</si>
  <si>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</si>
  <si>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</si>
  <si>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</si>
  <si>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</si>
  <si>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</si>
  <si>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</si>
  <si>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</si>
  <si>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</si>
  <si>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</si>
  <si>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</si>
  <si>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</si>
  <si>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</si>
  <si>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</si>
  <si>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</si>
  <si>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</si>
  <si>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</si>
  <si>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</si>
  <si>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</si>
  <si>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</si>
  <si>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</si>
  <si>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</si>
  <si>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</si>
  <si>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</si>
  <si>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</si>
  <si>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</si>
  <si>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</si>
  <si>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</si>
  <si>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</si>
  <si>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</si>
  <si>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</si>
  <si>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</si>
  <si>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</si>
  <si>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</si>
  <si>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</si>
  <si>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</si>
  <si>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</si>
  <si>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</si>
  <si>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</si>
  <si>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</si>
  <si>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</si>
  <si>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</si>
  <si>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</si>
  <si>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</si>
  <si>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</si>
  <si>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</si>
  <si>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</si>
  <si>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</si>
  <si>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</si>
  <si>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</si>
  <si>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</si>
  <si>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</si>
  <si>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</si>
  <si>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</si>
  <si>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</si>
  <si>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</si>
  <si>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</si>
  <si>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</si>
  <si>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</si>
  <si>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</si>
  <si>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</si>
  <si>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</si>
  <si>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</si>
  <si>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</si>
  <si>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</si>
  <si>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</si>
  <si>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</si>
  <si>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</si>
  <si>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</si>
  <si>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</si>
  <si>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</si>
  <si>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</si>
  <si>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</si>
  <si>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</si>
  <si>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</si>
  <si>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</si>
  <si>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</si>
  <si>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</si>
  <si>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</si>
  <si>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</si>
  <si>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</si>
  <si>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</si>
  <si>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</si>
  <si>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</si>
  <si>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</si>
  <si>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</si>
  <si>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</si>
  <si>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</si>
  <si>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</si>
  <si>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</si>
  <si>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</si>
  <si>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</si>
  <si>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</si>
  <si>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</si>
  <si>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</si>
  <si>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</si>
  <si>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</si>
  <si>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</si>
  <si>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</si>
  <si>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</si>
  <si>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</si>
  <si>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</si>
  <si>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</si>
  <si>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</si>
  <si>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</si>
  <si>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</si>
  <si>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</si>
  <si>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</si>
  <si>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</si>
  <si>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</si>
  <si>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</si>
  <si>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</si>
  <si>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</si>
  <si>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</si>
  <si>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</si>
  <si>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</si>
  <si>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</si>
  <si>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</si>
  <si>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</si>
  <si>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</si>
  <si>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</si>
  <si>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</si>
  <si>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</si>
  <si>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</si>
  <si>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</si>
  <si>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</si>
  <si>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</si>
  <si>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</si>
  <si>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</si>
  <si>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</si>
  <si>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</si>
  <si>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</si>
  <si>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</si>
  <si>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</si>
  <si>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</si>
  <si>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</si>
  <si>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</si>
  <si>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</si>
  <si>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</si>
  <si>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</si>
  <si>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</si>
  <si>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</si>
  <si>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</si>
  <si>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</si>
  <si>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</si>
  <si>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</si>
  <si>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</si>
  <si>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</si>
  <si>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</si>
  <si>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</si>
  <si>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</si>
  <si>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</si>
  <si>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</si>
  <si>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</si>
  <si>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</si>
  <si>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</si>
  <si>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</si>
  <si>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</si>
  <si>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</si>
  <si>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</si>
  <si>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</si>
  <si>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</si>
  <si>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</si>
  <si>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</si>
  <si>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</si>
  <si>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</si>
  <si>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</si>
  <si>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</si>
  <si>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</si>
  <si>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</si>
  <si>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</si>
  <si>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</si>
  <si>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</si>
  <si>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</si>
  <si>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</si>
  <si>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</si>
  <si>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</si>
  <si>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</si>
  <si>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</si>
  <si>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</si>
  <si>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</si>
  <si>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</si>
  <si>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</si>
  <si>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</si>
  <si>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</si>
  <si>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</si>
  <si>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</si>
  <si>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</si>
  <si>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</si>
  <si>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</si>
  <si>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</si>
  <si>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</si>
  <si>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</si>
  <si>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</si>
  <si>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</si>
  <si>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</si>
  <si>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</si>
  <si>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</si>
  <si>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</si>
  <si>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</si>
  <si>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</si>
  <si>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</si>
  <si>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</si>
  <si>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</si>
  <si>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</si>
  <si>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</si>
  <si>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</si>
  <si>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</si>
  <si>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</si>
  <si>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</si>
  <si>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</si>
  <si>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</si>
  <si>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</si>
  <si>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</si>
  <si>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</si>
  <si>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</si>
  <si>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</si>
  <si>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</si>
  <si>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</si>
  <si>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</si>
  <si>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</si>
  <si>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</si>
  <si>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</si>
  <si>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</si>
  <si>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</si>
  <si>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</si>
  <si>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</si>
  <si>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</si>
  <si>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</si>
  <si>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</si>
  <si>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</si>
  <si>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</si>
  <si>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</si>
  <si>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</si>
  <si>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</si>
  <si>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</si>
  <si>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</si>
  <si>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</si>
  <si>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</si>
  <si>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</si>
  <si>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</si>
  <si>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</si>
  <si>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</si>
  <si>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</si>
  <si>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</si>
  <si>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</si>
  <si>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</si>
  <si>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</si>
  <si>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</si>
  <si>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</si>
  <si>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</si>
  <si>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</si>
  <si>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</si>
  <si>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</si>
  <si>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</si>
  <si>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</si>
  <si>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</si>
  <si>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</si>
  <si>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</si>
  <si>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</si>
  <si>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</si>
  <si>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</si>
  <si>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</si>
  <si>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</si>
  <si>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</si>
  <si>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</si>
  <si>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</si>
  <si>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</si>
  <si>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</si>
  <si>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</si>
  <si>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</si>
  <si>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</si>
  <si>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</si>
  <si>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</si>
  <si>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</si>
  <si>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</si>
  <si>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</si>
  <si>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</si>
  <si>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</si>
  <si>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</si>
  <si>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</si>
  <si>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</si>
  <si>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</si>
  <si>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</si>
  <si>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</si>
  <si>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</si>
  <si>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</si>
  <si>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</si>
  <si>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</si>
  <si>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</si>
  <si>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</si>
  <si>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</si>
  <si>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</si>
  <si>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</si>
  <si>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</si>
  <si>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</si>
  <si>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</si>
  <si>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</si>
  <si>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</si>
  <si>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</si>
  <si>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</si>
  <si>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</si>
  <si>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</si>
  <si>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</si>
  <si>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</si>
  <si>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</si>
  <si>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</si>
  <si>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</si>
  <si>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</si>
  <si>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</si>
  <si>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</si>
  <si>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</si>
  <si>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</si>
  <si>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</si>
  <si>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</si>
  <si>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</si>
  <si>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</si>
  <si>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</si>
  <si>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</si>
  <si>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</si>
  <si>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</si>
  <si>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</si>
  <si>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</si>
  <si>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</si>
  <si>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</si>
  <si>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</si>
  <si>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</si>
  <si>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</si>
  <si>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</si>
  <si>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</si>
  <si>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</si>
  <si>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</si>
  <si>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</si>
  <si>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</si>
  <si>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</si>
  <si>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</si>
  <si>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</si>
  <si>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</si>
  <si>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</si>
  <si>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</si>
  <si>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</si>
  <si>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</si>
  <si>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</si>
  <si>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</si>
  <si>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</si>
  <si>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</si>
  <si>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</si>
  <si>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</si>
  <si>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</si>
  <si>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</si>
  <si>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</si>
  <si>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</si>
  <si>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</si>
  <si>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</si>
  <si>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</si>
  <si>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</si>
  <si>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</si>
  <si>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</si>
  <si>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</si>
  <si>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</si>
  <si>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</si>
  <si>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</si>
  <si>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</si>
  <si>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</si>
  <si>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</si>
  <si>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</si>
  <si>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</si>
  <si>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</si>
  <si>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</si>
  <si>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</si>
  <si>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</si>
  <si>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</si>
  <si>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</si>
  <si>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</si>
  <si>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</si>
  <si>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</si>
  <si>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</si>
  <si>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</si>
  <si>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</si>
  <si>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</si>
  <si>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</si>
  <si>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</si>
  <si>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</si>
  <si>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</si>
  <si>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</si>
  <si>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</si>
  <si>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</si>
  <si>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</si>
  <si>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</si>
  <si>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</si>
  <si>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</si>
  <si>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</si>
  <si>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</si>
  <si>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</si>
  <si>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</si>
  <si>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</si>
  <si>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</si>
  <si>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</si>
  <si>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</si>
  <si>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</si>
  <si>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</si>
  <si>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</si>
  <si>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</si>
  <si>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</si>
  <si>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</si>
  <si>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</si>
  <si>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</si>
  <si>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</si>
  <si>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</si>
  <si>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</si>
  <si>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</si>
  <si>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</si>
  <si>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</si>
  <si>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</si>
  <si>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</si>
  <si>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</si>
  <si>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</si>
  <si>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</si>
  <si>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</si>
  <si>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</si>
  <si>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</si>
  <si>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</si>
  <si>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</si>
  <si>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</si>
  <si>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</si>
  <si>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</si>
  <si>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</si>
  <si>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</si>
  <si>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</si>
  <si>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</si>
  <si>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</si>
  <si>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</si>
  <si>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</si>
  <si>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</si>
  <si>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</si>
  <si>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</si>
  <si>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</si>
  <si>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</si>
  <si>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</si>
  <si>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</si>
  <si>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</si>
  <si>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</si>
  <si>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</si>
  <si>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</si>
  <si>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</si>
  <si>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</si>
  <si>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</si>
  <si>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</si>
  <si>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</si>
  <si>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</si>
  <si>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</si>
  <si>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</si>
  <si>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</si>
  <si>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</si>
  <si>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</si>
  <si>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</si>
  <si>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</si>
  <si>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</si>
  <si>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</si>
  <si>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</si>
  <si>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</si>
  <si>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</si>
  <si>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</si>
  <si>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</si>
  <si>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</si>
  <si>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</si>
  <si>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</si>
  <si>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</si>
  <si>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</si>
  <si>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</si>
  <si>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</si>
  <si>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</si>
  <si>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</si>
  <si>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</si>
  <si>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</si>
  <si>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</si>
  <si>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</si>
  <si>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</si>
  <si>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</si>
  <si>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</si>
  <si>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</si>
  <si>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</si>
  <si>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</si>
  <si>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</si>
  <si>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</si>
  <si>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</si>
  <si>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</si>
  <si>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</si>
  <si>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</si>
  <si>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</si>
  <si>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</si>
  <si>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</si>
  <si>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</si>
  <si>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</si>
  <si>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</si>
  <si>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</si>
  <si>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</si>
  <si>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</si>
  <si>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</si>
  <si>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</si>
  <si>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</si>
  <si>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</si>
  <si>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</si>
  <si>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</si>
  <si>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</si>
  <si>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</si>
  <si>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</si>
  <si>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</si>
  <si>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</si>
  <si>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</si>
  <si>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</si>
  <si>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</si>
  <si>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</si>
  <si>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</si>
  <si>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</si>
  <si>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</si>
  <si>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</si>
  <si>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</si>
  <si>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</si>
  <si>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</si>
  <si>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</si>
  <si>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</si>
  <si>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</si>
  <si>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</si>
  <si>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</si>
  <si>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</si>
  <si>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</si>
  <si>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</si>
  <si>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</si>
  <si>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</si>
  <si>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</si>
  <si>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</si>
  <si>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</si>
  <si>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</si>
  <si>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</si>
  <si>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</si>
  <si>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</si>
  <si>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</si>
  <si>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</si>
  <si>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</si>
  <si>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</si>
  <si>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</si>
  <si>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</si>
  <si>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</si>
  <si>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</si>
  <si>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</si>
  <si>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</si>
  <si>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</si>
  <si>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</si>
  <si>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</si>
  <si>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</si>
  <si>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</si>
  <si>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</si>
  <si>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</si>
  <si>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</si>
  <si>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</si>
  <si>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</si>
  <si>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</si>
  <si>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</si>
  <si>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</si>
  <si>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</si>
  <si>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</si>
  <si>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</si>
  <si>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</si>
  <si>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</si>
  <si>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</si>
  <si>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</si>
  <si>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</si>
  <si>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</si>
  <si>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</si>
  <si>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</si>
  <si>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</si>
  <si>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</si>
  <si>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</si>
  <si>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</si>
  <si>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</si>
  <si>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</si>
  <si>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</si>
  <si>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</si>
  <si>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</si>
  <si>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</si>
  <si>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</si>
  <si>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</si>
  <si>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</si>
  <si>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</si>
  <si>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</si>
  <si>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</si>
  <si>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</si>
  <si>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</si>
  <si>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</si>
  <si>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</si>
  <si>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</si>
  <si>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</si>
  <si>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</si>
  <si>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</si>
  <si>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</si>
  <si>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</si>
  <si>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</si>
  <si>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</si>
  <si>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</si>
  <si>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</si>
  <si>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</si>
  <si>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</si>
  <si>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</si>
  <si>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</si>
  <si>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</si>
  <si>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</si>
  <si>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</si>
  <si>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</si>
  <si>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</si>
  <si>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</si>
  <si>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</si>
  <si>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</si>
  <si>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</si>
  <si>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</si>
  <si>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</si>
  <si>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</si>
  <si>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</si>
  <si>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</si>
  <si>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</si>
  <si>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</si>
  <si>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</si>
  <si>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</si>
  <si>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</si>
  <si>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</si>
  <si>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</si>
  <si>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</si>
  <si>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</si>
  <si>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</si>
  <si>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</si>
  <si>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</si>
  <si>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</si>
  <si>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</si>
  <si>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</si>
  <si>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</si>
  <si>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</si>
  <si>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</si>
  <si>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</si>
  <si>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</si>
  <si>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</si>
  <si>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</si>
  <si>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</si>
  <si>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</si>
  <si>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</si>
  <si>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</si>
  <si>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</si>
  <si>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</si>
  <si>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</si>
  <si>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</si>
  <si>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</si>
  <si>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</si>
  <si>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</si>
  <si>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</si>
  <si>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</si>
  <si>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</si>
  <si>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</si>
  <si>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</si>
  <si>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</si>
  <si>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</si>
  <si>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</si>
  <si>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</si>
  <si>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</si>
  <si>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</si>
  <si>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</si>
  <si>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</si>
  <si>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</si>
  <si>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</si>
  <si>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</si>
  <si>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</si>
  <si>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</si>
  <si>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</si>
  <si>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</si>
  <si>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</si>
  <si>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</si>
  <si>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</si>
  <si>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</si>
  <si>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</si>
  <si>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</si>
  <si>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</si>
  <si>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</si>
  <si>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</si>
  <si>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</si>
  <si>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</si>
  <si>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</si>
  <si>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</si>
  <si>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</si>
  <si>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</si>
  <si>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</si>
  <si>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</si>
  <si>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</si>
  <si>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</si>
  <si>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</si>
  <si>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</si>
  <si>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</si>
  <si>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</si>
  <si>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</si>
  <si>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</si>
  <si>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</si>
  <si>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</si>
  <si>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</si>
  <si>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</si>
  <si>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</si>
  <si>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</si>
  <si>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</si>
  <si>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</si>
  <si>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</si>
  <si>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</si>
  <si>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</si>
  <si>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</si>
  <si>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</si>
  <si>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</si>
  <si>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</si>
  <si>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</si>
  <si>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</si>
  <si>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</si>
  <si>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</si>
  <si>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</si>
  <si>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</si>
  <si>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</si>
  <si>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</si>
  <si>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</si>
  <si>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</si>
  <si>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</si>
  <si>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</si>
  <si>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</si>
  <si>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</si>
  <si>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</si>
  <si>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</si>
  <si>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</si>
  <si>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</si>
  <si>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</si>
  <si>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</si>
  <si>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</si>
  <si>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</si>
  <si>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</si>
  <si>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</si>
  <si>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</si>
  <si>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</si>
  <si>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</si>
  <si>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</si>
  <si>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</si>
  <si>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</si>
  <si>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</si>
  <si>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</si>
  <si>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</si>
  <si>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</si>
  <si>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</si>
  <si>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</si>
  <si>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</si>
  <si>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</si>
  <si>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</si>
  <si>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</si>
  <si>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</si>
  <si>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</si>
  <si>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</si>
  <si>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</si>
  <si>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</si>
  <si>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</si>
  <si>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</si>
  <si>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</si>
  <si>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</si>
  <si>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</si>
  <si>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</si>
  <si>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</si>
  <si>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</si>
  <si>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</si>
  <si>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</si>
  <si>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</si>
  <si>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</si>
  <si>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</si>
  <si>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</si>
  <si>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</si>
  <si>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</si>
  <si>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</si>
  <si>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</si>
  <si>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</si>
  <si>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</si>
  <si>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</si>
  <si>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</si>
  <si>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</si>
  <si>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</si>
  <si>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</si>
  <si>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</si>
  <si>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</si>
  <si>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</si>
  <si>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</si>
  <si>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</si>
  <si>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</si>
  <si>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</si>
  <si>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</si>
  <si>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</si>
  <si>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</si>
  <si>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</si>
  <si>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</si>
  <si>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</si>
  <si>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</si>
  <si>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</si>
  <si>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</si>
  <si>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</si>
  <si>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</si>
  <si>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</si>
  <si>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</si>
  <si>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</si>
  <si>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</si>
  <si>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</si>
  <si>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</si>
  <si>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</si>
  <si>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</si>
  <si>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</si>
  <si>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</si>
  <si>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</si>
  <si>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</si>
  <si>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</si>
  <si>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</si>
  <si>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</si>
  <si>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</si>
  <si>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</si>
  <si>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</si>
  <si>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</si>
  <si>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</si>
  <si>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</si>
  <si>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</si>
  <si>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</si>
  <si>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</si>
  <si>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</si>
  <si>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</si>
  <si>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</si>
  <si>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</si>
  <si>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</si>
  <si>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</si>
  <si>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</si>
  <si>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</si>
  <si>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</si>
  <si>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</si>
  <si>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</si>
  <si>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</si>
  <si>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</si>
  <si>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</si>
  <si>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</si>
  <si>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</si>
  <si>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</si>
  <si>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</si>
  <si>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</si>
  <si>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</si>
  <si>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</si>
  <si>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</si>
  <si>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</si>
  <si>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</si>
  <si>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</si>
  <si>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</si>
  <si>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</si>
  <si>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</si>
  <si>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</si>
  <si>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</si>
  <si>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</si>
  <si>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</si>
  <si>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</si>
  <si>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</si>
  <si>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</si>
  <si>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</si>
  <si>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</si>
  <si>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</si>
  <si>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</si>
  <si>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</si>
  <si>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</si>
  <si>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</si>
  <si>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</si>
  <si>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</si>
  <si>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</si>
  <si>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</si>
  <si>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</si>
  <si>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</si>
  <si>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</si>
  <si>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</si>
  <si>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</si>
  <si>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</si>
  <si>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</si>
  <si>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</si>
  <si>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</si>
  <si>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</si>
  <si>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</si>
  <si>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</si>
  <si>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</si>
  <si>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</si>
  <si>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</si>
  <si>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</si>
  <si>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</si>
  <si>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</si>
  <si>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</si>
  <si>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</si>
  <si>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</si>
  <si>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</si>
  <si>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</si>
  <si>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</si>
  <si>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</si>
  <si>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</si>
  <si>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</si>
  <si>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</si>
  <si>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</si>
  <si>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</si>
  <si>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</si>
  <si>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</si>
  <si>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</si>
  <si>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</si>
  <si>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</si>
  <si>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</si>
  <si>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</si>
  <si>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</si>
  <si>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</si>
  <si>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</si>
  <si>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</si>
  <si>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</si>
  <si>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</si>
  <si>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</si>
  <si>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</si>
  <si>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</si>
  <si>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</si>
  <si>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</si>
  <si>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</si>
  <si>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</si>
  <si>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</si>
  <si>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</si>
  <si>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</si>
  <si>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</si>
  <si>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</si>
  <si>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</si>
  <si>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</si>
  <si>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</si>
  <si>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</si>
  <si>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</si>
  <si>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</si>
  <si>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</si>
  <si>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</si>
  <si>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</si>
  <si>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</si>
  <si>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</si>
  <si>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</si>
  <si>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</si>
  <si>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</si>
  <si>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</si>
  <si>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</si>
  <si>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</si>
  <si>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</si>
  <si>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</si>
  <si>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</si>
  <si>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</si>
  <si>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</si>
  <si>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</si>
  <si>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</si>
  <si>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</si>
  <si>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</si>
  <si>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</si>
  <si>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</si>
  <si>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</si>
  <si>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</si>
  <si>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</si>
  <si>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</si>
  <si>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</si>
  <si>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</si>
  <si>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</si>
  <si>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</si>
  <si>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</si>
  <si>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</si>
  <si>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</si>
  <si>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</si>
  <si>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</si>
  <si>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</si>
  <si>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</si>
  <si>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</si>
  <si>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</si>
  <si>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</si>
  <si>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</si>
  <si>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</si>
  <si>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</si>
  <si>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</si>
  <si>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</si>
  <si>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</si>
  <si>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</si>
  <si>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</si>
  <si>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</si>
  <si>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</si>
  <si>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</si>
  <si>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</si>
  <si>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</si>
  <si>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</si>
  <si>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</si>
  <si>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</si>
  <si>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</si>
  <si>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</si>
  <si>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</si>
  <si>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</si>
  <si>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</si>
  <si>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</si>
  <si>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</si>
  <si>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</si>
  <si>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</si>
  <si>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</si>
  <si>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</si>
  <si>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</si>
  <si>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</si>
  <si>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</si>
  <si>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</si>
  <si>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</si>
  <si>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</si>
  <si>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</si>
  <si>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</si>
  <si>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</si>
  <si>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</si>
  <si>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</si>
  <si>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</si>
  <si>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</si>
  <si>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</si>
  <si>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</si>
  <si>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</si>
  <si>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</si>
  <si>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</si>
  <si>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</si>
  <si>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</si>
  <si>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</si>
  <si>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</si>
  <si>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</si>
  <si>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</si>
  <si>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</si>
  <si>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</si>
  <si>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</si>
  <si>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</si>
  <si>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</si>
  <si>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</si>
  <si>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</si>
  <si>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</si>
  <si>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</si>
  <si>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</si>
  <si>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</si>
  <si>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</si>
  <si>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</si>
  <si>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</si>
  <si>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</si>
  <si>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</si>
  <si>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</si>
  <si>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</si>
  <si>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</si>
  <si>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</si>
  <si>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</si>
  <si>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</si>
  <si>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</si>
  <si>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</si>
  <si>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</si>
  <si>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</si>
  <si>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</si>
  <si>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</si>
  <si>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</si>
  <si>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</si>
  <si>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</si>
  <si>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</si>
  <si>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</si>
  <si>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</si>
  <si>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</si>
  <si>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</si>
  <si>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</si>
  <si>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</si>
  <si>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</si>
  <si>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</si>
  <si>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</si>
  <si>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</si>
  <si>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</si>
  <si>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</si>
  <si>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</si>
  <si>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</si>
  <si>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</si>
  <si>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</si>
  <si>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</si>
  <si>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</si>
  <si>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</si>
  <si>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</si>
  <si>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</si>
  <si>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</si>
  <si>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</si>
  <si>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</si>
  <si>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</si>
  <si>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</si>
  <si>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</si>
  <si>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</si>
  <si>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</si>
  <si>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</si>
  <si>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</si>
  <si>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</si>
  <si>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</si>
  <si>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</si>
  <si>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</si>
  <si>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</si>
  <si>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</si>
  <si>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</si>
  <si>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</si>
  <si>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</si>
  <si>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</si>
  <si>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</si>
  <si>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</si>
  <si>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</si>
  <si>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</si>
  <si>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</si>
  <si>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</si>
  <si>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</si>
  <si>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</si>
  <si>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</si>
  <si>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</si>
  <si>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</si>
  <si>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</si>
  <si>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</si>
  <si>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</si>
  <si>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</si>
  <si>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</si>
  <si>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</si>
  <si>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</si>
  <si>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</si>
  <si>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</si>
  <si>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</si>
  <si>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</si>
  <si>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</si>
  <si>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</si>
  <si>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</si>
  <si>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</si>
  <si>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</si>
  <si>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</si>
  <si>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</si>
  <si>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</si>
  <si>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</si>
  <si>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</si>
  <si>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</si>
  <si>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</si>
  <si>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</si>
  <si>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</si>
  <si>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</si>
  <si>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</si>
  <si>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</si>
  <si>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</si>
  <si>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</si>
  <si>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</si>
  <si>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</si>
  <si>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</si>
  <si>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</si>
  <si>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</si>
  <si>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</si>
  <si>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</si>
  <si>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</si>
  <si>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</si>
  <si>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</si>
  <si>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</si>
  <si>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</si>
  <si>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</si>
  <si>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</si>
  <si>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</si>
  <si>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</si>
  <si>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</si>
  <si>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</si>
  <si>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</si>
  <si>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</si>
  <si>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</si>
  <si>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</si>
  <si>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</si>
  <si>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</si>
  <si>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</si>
  <si>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</si>
  <si>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</si>
  <si>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</si>
  <si>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</si>
  <si>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</si>
  <si>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</si>
  <si>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</si>
  <si>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</si>
  <si>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</si>
  <si>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</si>
  <si>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</si>
  <si>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</si>
  <si>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</si>
  <si>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</si>
  <si>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</si>
  <si>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</si>
  <si>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</si>
  <si>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</si>
  <si>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</si>
  <si>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</si>
  <si>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</si>
  <si>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</si>
  <si>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</si>
  <si>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</si>
  <si>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</si>
  <si>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</si>
  <si>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</si>
  <si>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</si>
  <si>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</si>
  <si>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</si>
  <si>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</si>
  <si>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</si>
  <si>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</si>
  <si>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</si>
  <si>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</si>
  <si>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</si>
  <si>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</si>
  <si>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</si>
  <si>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</si>
  <si>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</si>
  <si>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</si>
  <si>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</si>
  <si>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</si>
  <si>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</si>
  <si>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</si>
  <si>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</si>
  <si>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</si>
  <si>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</si>
  <si>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</si>
  <si>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</si>
  <si>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</si>
  <si>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</si>
  <si>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</si>
  <si>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</si>
  <si>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</si>
  <si>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</si>
  <si>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</si>
  <si>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</si>
  <si>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</si>
  <si>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</si>
  <si>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</si>
  <si>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</si>
  <si>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</si>
  <si>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</si>
  <si>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</si>
  <si>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</si>
  <si>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</si>
  <si>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</si>
  <si>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</si>
  <si>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</si>
  <si>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</si>
  <si>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</si>
  <si>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</si>
  <si>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</si>
  <si>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</si>
  <si>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</si>
  <si>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</si>
  <si>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</si>
  <si>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</si>
  <si>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</si>
  <si>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</si>
  <si>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</si>
  <si>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</si>
  <si>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</si>
  <si>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</si>
  <si>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</si>
  <si>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</si>
  <si>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</si>
  <si>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</si>
  <si>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</si>
  <si>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</si>
  <si>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</si>
  <si>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</si>
  <si>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</si>
  <si>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</si>
  <si>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</si>
  <si>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</si>
  <si>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</si>
  <si>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</si>
  <si>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</si>
  <si>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</si>
  <si>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</si>
  <si>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</si>
  <si>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</si>
  <si>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</si>
  <si>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</si>
  <si>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</si>
  <si>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</si>
  <si>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</si>
  <si>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</si>
  <si>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</si>
  <si>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</si>
  <si>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</si>
  <si>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</si>
  <si>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</si>
  <si>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</si>
  <si>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</si>
  <si>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</si>
  <si>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</si>
  <si>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</si>
  <si>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</si>
  <si>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</si>
  <si>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</si>
  <si>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</si>
  <si>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</si>
  <si>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</si>
  <si>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</si>
  <si>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</si>
  <si>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</si>
  <si>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</si>
  <si>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</si>
  <si>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</si>
  <si>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</si>
  <si>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</si>
  <si>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</si>
  <si>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</si>
  <si>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</si>
  <si>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</si>
  <si>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</si>
  <si>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</si>
  <si>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</si>
  <si>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</si>
  <si>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</si>
  <si>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</si>
  <si>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</si>
  <si>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</si>
  <si>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</si>
  <si>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</si>
  <si>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</si>
  <si>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</si>
  <si>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</si>
  <si>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</si>
  <si>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</si>
  <si>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</si>
  <si>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</si>
  <si>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</si>
  <si>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</si>
  <si>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</si>
  <si>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</si>
  <si>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</si>
  <si>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</si>
  <si>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</si>
  <si>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</si>
  <si>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</si>
  <si>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</si>
  <si>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</si>
  <si>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</si>
  <si>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</si>
  <si>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</si>
  <si>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</si>
  <si>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</si>
  <si>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</si>
  <si>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</si>
  <si>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</si>
  <si>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</si>
  <si>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</si>
  <si>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</si>
  <si>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</si>
  <si>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</si>
  <si>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</si>
  <si>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</si>
  <si>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</si>
  <si>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</si>
  <si>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</si>
  <si>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</si>
  <si>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</si>
  <si>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</si>
  <si>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</si>
  <si>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</si>
  <si>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</si>
  <si>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</si>
  <si>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</si>
  <si>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</si>
  <si>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</si>
  <si>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</si>
  <si>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</si>
  <si>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</si>
  <si>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</si>
  <si>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</si>
  <si>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</si>
  <si>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</si>
  <si>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</si>
  <si>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</si>
  <si>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</si>
  <si>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</si>
  <si>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</si>
  <si>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</si>
  <si>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</si>
  <si>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</si>
  <si>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</si>
  <si>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</si>
  <si>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</si>
  <si>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</si>
  <si>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</si>
  <si>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</si>
  <si>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</si>
  <si>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</si>
  <si>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</si>
  <si>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</si>
  <si>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</si>
  <si>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</si>
  <si>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</si>
  <si>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</si>
  <si>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</si>
  <si>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</si>
  <si>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</si>
  <si>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</si>
  <si>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</si>
  <si>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</si>
  <si>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</si>
  <si>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</si>
  <si>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</si>
  <si>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</si>
  <si>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</si>
  <si>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</si>
  <si>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</si>
  <si>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</si>
  <si>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</si>
  <si>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</si>
  <si>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</si>
  <si>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</si>
  <si>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</si>
  <si>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</si>
  <si>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</si>
  <si>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</si>
  <si>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</si>
  <si>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</si>
  <si>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</si>
  <si>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</si>
  <si>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</si>
  <si>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</si>
  <si>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</si>
  <si>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</si>
  <si>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</si>
  <si>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</si>
  <si>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</si>
  <si>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</si>
  <si>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</si>
  <si>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</si>
  <si>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</si>
  <si>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</si>
  <si>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</si>
  <si>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</si>
  <si>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</si>
  <si>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</si>
  <si>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</si>
  <si>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</si>
  <si>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</si>
  <si>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</si>
  <si>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</si>
  <si>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</si>
  <si>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</si>
  <si>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</si>
  <si>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</si>
  <si>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</si>
  <si>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</si>
  <si>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</si>
  <si>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</si>
  <si>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</si>
  <si>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</si>
  <si>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</si>
  <si>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</si>
  <si>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</si>
  <si>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</si>
  <si>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</si>
  <si>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</si>
  <si>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</si>
  <si>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</si>
  <si>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</si>
  <si>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</si>
  <si>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</si>
  <si>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</si>
  <si>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</si>
  <si>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</si>
  <si>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</si>
  <si>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</si>
  <si>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</si>
  <si>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</si>
  <si>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</si>
  <si>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</si>
  <si>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</si>
  <si>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</si>
  <si>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</si>
  <si>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</si>
  <si>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</si>
  <si>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</si>
  <si>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</si>
  <si>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</si>
  <si>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</si>
  <si>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</si>
  <si>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</si>
  <si>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</si>
  <si>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</si>
  <si>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</si>
  <si>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</si>
  <si>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</si>
  <si>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</si>
  <si>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</si>
  <si>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</si>
  <si>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</si>
  <si>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</si>
  <si>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</si>
  <si>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</si>
  <si>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</si>
  <si>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</si>
  <si>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</si>
  <si>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</si>
  <si>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</si>
  <si>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</si>
  <si>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</si>
  <si>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</si>
  <si>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</si>
  <si>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</si>
  <si>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</si>
  <si>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</si>
  <si>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</si>
  <si>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</si>
  <si>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</si>
  <si>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</si>
  <si>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</si>
  <si>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</si>
  <si>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</si>
  <si>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</si>
  <si>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</si>
  <si>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</si>
  <si>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</si>
  <si>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</si>
  <si>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</si>
  <si>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</si>
  <si>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</si>
  <si>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</si>
  <si>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</si>
  <si>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</si>
  <si>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</si>
  <si>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</si>
  <si>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</si>
  <si>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</si>
  <si>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</si>
  <si>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</si>
  <si>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</si>
  <si>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</si>
  <si>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</si>
  <si>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</si>
  <si>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</si>
  <si>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</si>
  <si>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</si>
  <si>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</si>
  <si>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</si>
  <si>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</si>
  <si>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</si>
  <si>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</si>
  <si>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</si>
  <si>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</si>
  <si>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</si>
  <si>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</si>
  <si>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</si>
  <si>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</si>
  <si>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</si>
  <si>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</si>
  <si>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</si>
  <si>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</si>
  <si>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</si>
  <si>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</si>
  <si>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</si>
  <si>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</si>
  <si>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</si>
  <si>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</si>
  <si>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</si>
  <si>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</si>
  <si>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</si>
  <si>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</si>
  <si>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</si>
  <si>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</si>
  <si>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</si>
  <si>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</si>
  <si>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</si>
  <si>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</si>
  <si>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</si>
  <si>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</si>
  <si>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</si>
  <si>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</si>
  <si>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</si>
  <si>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</si>
  <si>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</si>
  <si>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</si>
  <si>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</si>
  <si>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</si>
  <si>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</si>
  <si>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</si>
  <si>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</si>
  <si>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</si>
  <si>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</si>
  <si>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</si>
  <si>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</si>
  <si>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</si>
  <si>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</si>
  <si>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</si>
  <si>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</si>
  <si>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</si>
  <si>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</si>
  <si>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</si>
  <si>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</si>
  <si>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</si>
  <si>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</si>
  <si>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</si>
  <si>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</si>
  <si>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</si>
  <si>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</si>
  <si>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</si>
  <si>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</si>
  <si>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</si>
  <si>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</si>
  <si>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</si>
  <si>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</si>
  <si>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</si>
  <si>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</si>
  <si>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</si>
  <si>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</si>
  <si>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</si>
  <si>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</si>
  <si>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</si>
  <si>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</si>
  <si>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</si>
  <si>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</si>
  <si>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</si>
  <si>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</si>
  <si>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</si>
  <si>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</si>
  <si>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</si>
  <si>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</si>
  <si>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</si>
  <si>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</si>
  <si>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</si>
  <si>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</si>
  <si>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</si>
  <si>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</si>
  <si>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</si>
  <si>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</si>
  <si>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</si>
  <si>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</si>
  <si>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</si>
  <si>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</si>
  <si>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</si>
  <si>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</si>
  <si>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</si>
  <si>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</si>
  <si>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</si>
  <si>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</si>
  <si>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</si>
  <si>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</si>
  <si>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</si>
  <si>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</si>
  <si>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</si>
  <si>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</si>
  <si>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</si>
  <si>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</si>
  <si>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</si>
  <si>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</si>
  <si>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</si>
  <si>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</si>
  <si>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</si>
  <si>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</si>
  <si>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</si>
  <si>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</si>
  <si>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</si>
  <si>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</si>
  <si>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</si>
  <si>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</si>
  <si>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</si>
  <si>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</si>
  <si>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</si>
  <si>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</si>
  <si>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</si>
  <si>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</si>
  <si>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</si>
  <si>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</si>
  <si>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</si>
  <si>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</si>
  <si>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</si>
  <si>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</si>
  <si>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</si>
  <si>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</si>
  <si>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</si>
  <si>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</si>
  <si>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</si>
  <si>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</si>
  <si>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</si>
  <si>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</si>
  <si>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</si>
  <si>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</si>
  <si>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</si>
  <si>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</si>
  <si>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</si>
  <si>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</si>
  <si>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</si>
  <si>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</si>
  <si>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</si>
  <si>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</si>
  <si>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</si>
  <si>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</si>
  <si>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</si>
  <si>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</si>
  <si>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</si>
  <si>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</si>
  <si>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</si>
  <si>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</si>
  <si>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</si>
  <si>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</si>
  <si>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</si>
  <si>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</si>
  <si>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</si>
  <si>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</si>
  <si>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</si>
  <si>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</si>
  <si>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</si>
  <si>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</si>
  <si>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</si>
  <si>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</si>
  <si>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</si>
  <si>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</si>
  <si>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</si>
  <si>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</si>
  <si>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</si>
  <si>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</si>
  <si>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</si>
  <si>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</si>
  <si>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</si>
  <si>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</si>
  <si>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</si>
  <si>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</si>
  <si>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</si>
  <si>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</si>
  <si>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</si>
  <si>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</si>
  <si>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</si>
  <si>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</si>
  <si>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</si>
  <si>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</si>
  <si>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</si>
  <si>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</si>
  <si>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</si>
  <si>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</si>
  <si>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</si>
  <si>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</si>
  <si>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</si>
  <si>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</si>
  <si>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</si>
  <si>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</si>
  <si>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</si>
  <si>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</si>
  <si>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</si>
  <si>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</si>
  <si>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</si>
  <si>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</si>
  <si>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</si>
  <si>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</si>
  <si>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</si>
  <si>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</si>
  <si>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</si>
  <si>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</si>
  <si>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</si>
  <si>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</si>
  <si>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</si>
  <si>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</si>
  <si>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</si>
  <si>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</si>
  <si>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</si>
  <si>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</si>
  <si>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</si>
  <si>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</si>
  <si>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</si>
  <si>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</si>
  <si>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</si>
  <si>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</si>
  <si>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</si>
  <si>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</si>
  <si>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</si>
  <si>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</si>
  <si>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</si>
  <si>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</si>
  <si>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</si>
  <si>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</si>
  <si>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</si>
  <si>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</si>
  <si>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</si>
  <si>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</si>
  <si>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</si>
  <si>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</si>
  <si>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</si>
  <si>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</si>
  <si>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</si>
  <si>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</si>
  <si>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</si>
  <si>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</si>
  <si>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</si>
  <si>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</si>
  <si>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</si>
  <si>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</si>
  <si>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</si>
  <si>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</si>
  <si>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</si>
  <si>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</si>
  <si>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</si>
  <si>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</si>
  <si>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</si>
  <si>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</si>
  <si>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</si>
  <si>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</si>
  <si>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</si>
  <si>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</si>
  <si>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</si>
  <si>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</si>
  <si>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</si>
  <si>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</si>
  <si>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</si>
  <si>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</si>
  <si>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</si>
  <si>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</si>
  <si>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</si>
  <si>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</si>
  <si>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</si>
  <si>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</si>
  <si>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</si>
  <si>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</si>
  <si>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</si>
  <si>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</si>
  <si>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</si>
  <si>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</si>
  <si>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</si>
  <si>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</si>
  <si>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</si>
  <si>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</si>
  <si>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</si>
  <si>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</si>
  <si>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</si>
  <si>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</si>
  <si>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</si>
  <si>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</si>
  <si>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</si>
  <si>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</si>
  <si>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</si>
  <si>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</si>
  <si>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</si>
  <si>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</si>
  <si>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</si>
  <si>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</si>
  <si>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</si>
  <si>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</si>
  <si>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</si>
  <si>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</si>
  <si>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</si>
  <si>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</si>
  <si>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</si>
  <si>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</si>
  <si>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</si>
  <si>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</si>
  <si>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</si>
  <si>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</si>
  <si>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</si>
  <si>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</si>
  <si>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</si>
  <si>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</si>
  <si>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</si>
  <si>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</si>
  <si>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</si>
  <si>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</si>
  <si>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</si>
  <si>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</si>
  <si>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</si>
  <si>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</si>
  <si>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</si>
  <si>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</si>
  <si>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</si>
  <si>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</si>
  <si>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</si>
  <si>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</si>
  <si>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</si>
  <si>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</si>
  <si>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</si>
  <si>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</si>
  <si>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</si>
  <si>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</si>
  <si>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</si>
  <si>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</si>
  <si>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</si>
  <si>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</si>
  <si>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</si>
  <si>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</si>
  <si>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</si>
  <si>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</si>
  <si>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</si>
  <si>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</si>
  <si>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</si>
  <si>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</si>
  <si>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</si>
  <si>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</si>
  <si>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</si>
  <si>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</si>
  <si>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</si>
  <si>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</si>
  <si>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</si>
  <si>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</si>
  <si>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</si>
  <si>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</si>
  <si>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</si>
  <si>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</si>
  <si>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</si>
  <si>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</si>
  <si>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</si>
  <si>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</si>
  <si>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</si>
  <si>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</si>
  <si>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</si>
  <si>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</si>
  <si>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</si>
  <si>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</si>
  <si>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</si>
  <si>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</si>
  <si>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</si>
  <si>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</si>
  <si>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</si>
  <si>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</si>
  <si>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</si>
  <si>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</si>
  <si>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</si>
  <si>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</si>
  <si>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</si>
  <si>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</si>
  <si>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</si>
  <si>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</si>
  <si>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</si>
  <si>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</si>
  <si>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</si>
  <si>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</si>
  <si>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</si>
  <si>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</si>
  <si>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</si>
  <si>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</si>
  <si>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</si>
  <si>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</si>
  <si>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</si>
  <si>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</si>
  <si>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</si>
  <si>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</si>
  <si>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</si>
  <si>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</si>
  <si>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</si>
  <si>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</si>
  <si>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</si>
  <si>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</si>
  <si>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</si>
  <si>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</si>
  <si>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</si>
  <si>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</si>
  <si>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</si>
  <si>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</si>
  <si>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</si>
  <si>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</si>
  <si>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</si>
  <si>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</si>
  <si>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</si>
  <si>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</si>
  <si>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</si>
  <si>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</si>
  <si>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</si>
  <si>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</si>
  <si>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</si>
  <si>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</si>
  <si>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</si>
  <si>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</si>
  <si>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</si>
  <si>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</si>
  <si>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</si>
  <si>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</si>
  <si>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</si>
  <si>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</si>
  <si>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</si>
  <si>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</si>
  <si>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</si>
  <si>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</si>
  <si>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</si>
  <si>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</si>
  <si>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</si>
  <si>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</si>
  <si>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</si>
  <si>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</si>
  <si>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</si>
  <si>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</si>
  <si>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</si>
  <si>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</si>
  <si>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</si>
  <si>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</si>
  <si>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</si>
  <si>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</si>
  <si>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</si>
  <si>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</si>
  <si>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</si>
  <si>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</si>
  <si>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</si>
  <si>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</si>
  <si>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</si>
  <si>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</si>
  <si>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</si>
  <si>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</si>
  <si>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</si>
  <si>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</si>
  <si>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</si>
  <si>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</si>
  <si>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</si>
  <si>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</si>
  <si>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</si>
  <si>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</si>
  <si>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</si>
  <si>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</si>
  <si>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</si>
  <si>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</si>
  <si>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</si>
  <si>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</si>
  <si>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</si>
  <si>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</si>
  <si>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</si>
  <si>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</si>
  <si>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</si>
  <si>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</si>
  <si>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</si>
  <si>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</si>
  <si>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</si>
  <si>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</si>
  <si>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</si>
  <si>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</si>
  <si>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</si>
  <si>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</si>
  <si>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</si>
  <si>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</si>
  <si>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</si>
  <si>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</si>
  <si>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</si>
  <si>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</si>
  <si>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</si>
  <si>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</si>
  <si>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</si>
  <si>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</si>
  <si>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</si>
  <si>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</si>
  <si>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</si>
  <si>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</si>
  <si>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</si>
  <si>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</si>
  <si>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</si>
  <si>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</si>
  <si>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</si>
  <si>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</si>
  <si>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</si>
  <si>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</si>
  <si>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</si>
  <si>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</si>
  <si>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</si>
  <si>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</si>
  <si>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</si>
  <si>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</si>
  <si>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</si>
  <si>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</si>
  <si>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</si>
  <si>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</si>
  <si>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</si>
  <si>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</si>
  <si>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</si>
  <si>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</si>
  <si>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</si>
  <si>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</si>
  <si>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</si>
  <si>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</si>
  <si>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</si>
  <si>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</si>
  <si>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</si>
  <si>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</si>
  <si>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</si>
  <si>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</si>
  <si>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</si>
  <si>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</si>
  <si>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</si>
  <si>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</si>
  <si>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</si>
  <si>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</si>
  <si>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</si>
  <si>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</si>
  <si>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</si>
  <si>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</si>
  <si>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</si>
  <si>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</si>
  <si>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</si>
  <si>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</si>
  <si>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</si>
  <si>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</si>
  <si>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</si>
  <si>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</si>
  <si>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</si>
  <si>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</si>
  <si>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</si>
  <si>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</si>
  <si>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</si>
  <si>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</si>
  <si>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</si>
  <si>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</si>
  <si>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</si>
  <si>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</si>
  <si>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</si>
  <si>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</si>
  <si>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</si>
  <si>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</si>
  <si>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</si>
  <si>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</si>
  <si>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</si>
  <si>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</si>
  <si>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</si>
  <si>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</si>
  <si>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</si>
  <si>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</si>
  <si>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</si>
  <si>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</si>
  <si>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</si>
  <si>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</si>
  <si>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</si>
  <si>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</si>
  <si>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</si>
  <si>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</si>
  <si>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</si>
  <si>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</si>
  <si>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</si>
  <si>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</si>
  <si>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</si>
  <si>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</si>
  <si>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</si>
  <si>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</si>
  <si>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</si>
  <si>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</si>
  <si>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</si>
  <si>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</si>
  <si>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</si>
  <si>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</si>
  <si>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</si>
  <si>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</si>
  <si>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</si>
  <si>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</si>
  <si>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</si>
  <si>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</si>
  <si>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</si>
  <si>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</si>
  <si>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</si>
  <si>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</si>
  <si>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</si>
  <si>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</si>
  <si>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</si>
  <si>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</si>
  <si>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</si>
  <si>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</si>
  <si>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</si>
  <si>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</si>
  <si>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</si>
  <si>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</si>
  <si>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</si>
  <si>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</si>
  <si>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</si>
  <si>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</si>
  <si>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</si>
  <si>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</si>
  <si>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</si>
  <si>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</si>
  <si>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</si>
  <si>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</si>
  <si>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</si>
  <si>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</si>
  <si>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</si>
  <si>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</si>
  <si>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</si>
  <si>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</si>
  <si>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</si>
  <si>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</si>
  <si>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</si>
  <si>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</si>
  <si>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</si>
  <si>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</si>
  <si>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</si>
  <si>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</si>
  <si>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</si>
  <si>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</si>
  <si>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</si>
  <si>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</si>
  <si>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</si>
  <si>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</si>
  <si>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</si>
  <si>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</si>
  <si>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</si>
  <si>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</si>
  <si>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</si>
  <si>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</si>
  <si>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</si>
  <si>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</si>
  <si>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</si>
  <si>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</si>
  <si>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</si>
  <si>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</si>
  <si>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</si>
  <si>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</si>
  <si>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</si>
  <si>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</si>
  <si>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</si>
  <si>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</si>
  <si>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</si>
  <si>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</si>
  <si>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</si>
  <si>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</si>
  <si>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</si>
  <si>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</si>
  <si>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</si>
  <si>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</si>
  <si>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</si>
  <si>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</si>
  <si>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</si>
  <si>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</si>
  <si>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</si>
  <si>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</si>
  <si>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</si>
  <si>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</si>
  <si>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</si>
  <si>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</si>
  <si>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</si>
  <si>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</si>
  <si>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</si>
  <si>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</si>
  <si>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</si>
  <si>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</si>
  <si>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</si>
  <si>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</si>
  <si>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</si>
  <si>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</si>
  <si>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</si>
  <si>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</si>
  <si>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</si>
  <si>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</si>
  <si>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</si>
  <si>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</si>
  <si>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</si>
  <si>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</si>
  <si>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</si>
  <si>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</si>
  <si>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</si>
  <si>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</si>
  <si>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</si>
  <si>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</si>
  <si>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</si>
  <si>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</si>
  <si>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</si>
  <si>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</si>
  <si>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</si>
  <si>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</si>
  <si>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</si>
  <si>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</si>
  <si>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</si>
  <si>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</si>
  <si>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</si>
  <si>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</si>
  <si>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</si>
  <si>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</si>
  <si>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</si>
  <si>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</si>
  <si>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</si>
  <si>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</si>
  <si>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</si>
  <si>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</si>
  <si>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</si>
  <si>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</si>
  <si>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</si>
  <si>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</si>
  <si>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</si>
  <si>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</si>
  <si>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</si>
  <si>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</si>
  <si>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</si>
  <si>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</si>
  <si>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</si>
  <si>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</si>
  <si>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</si>
  <si>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</si>
  <si>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</si>
  <si>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</si>
  <si>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</si>
  <si>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</si>
  <si>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</si>
  <si>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</si>
  <si>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</si>
  <si>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</si>
  <si>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</si>
  <si>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</si>
  <si>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</si>
  <si>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</si>
  <si>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</si>
  <si>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</si>
  <si>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</si>
  <si>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</si>
  <si>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</si>
  <si>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</si>
  <si>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</si>
  <si>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</si>
  <si>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</si>
  <si>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</si>
  <si>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</si>
  <si>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</si>
  <si>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</si>
  <si>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</si>
  <si>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</si>
  <si>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</si>
  <si>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</si>
  <si>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</si>
  <si>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</si>
  <si>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</si>
  <si>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</si>
  <si>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</si>
  <si>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</si>
  <si>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</si>
  <si>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</si>
  <si>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</si>
  <si>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</si>
  <si>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</si>
  <si>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</si>
  <si>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</si>
  <si>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</si>
  <si>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</si>
  <si>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</si>
  <si>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</si>
  <si>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</si>
  <si>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</si>
  <si>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</si>
  <si>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</si>
  <si>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</si>
  <si>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</si>
  <si>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</si>
  <si>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</si>
  <si>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</si>
  <si>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</si>
  <si>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</si>
  <si>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</si>
  <si>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</si>
  <si>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</si>
  <si>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</si>
  <si>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</si>
  <si>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</si>
  <si>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</si>
  <si>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</si>
  <si>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</si>
  <si>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</si>
  <si>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</si>
  <si>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</si>
  <si>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</si>
  <si>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</si>
  <si>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</si>
  <si>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</si>
  <si>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</si>
  <si>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</si>
  <si>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</si>
  <si>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</si>
  <si>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</si>
  <si>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</si>
  <si>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</si>
  <si>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</si>
  <si>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</si>
  <si>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</si>
  <si>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</si>
  <si>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</si>
  <si>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</si>
  <si>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</si>
  <si>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</si>
  <si>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</si>
  <si>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</si>
  <si>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</si>
  <si>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</si>
  <si>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</si>
  <si>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</si>
  <si>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</si>
  <si>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</si>
  <si>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</si>
  <si>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</si>
  <si>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</si>
  <si>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</si>
  <si>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</si>
  <si>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</si>
  <si>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</si>
  <si>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</si>
  <si>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</si>
  <si>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</si>
  <si>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</si>
  <si>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</si>
  <si>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</si>
  <si>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</si>
  <si>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</si>
  <si>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</si>
  <si>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</si>
  <si>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</si>
  <si>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</si>
  <si>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</si>
  <si>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</si>
  <si>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</si>
  <si>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</si>
  <si>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</si>
  <si>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</si>
  <si>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</si>
  <si>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</si>
  <si>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</si>
  <si>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</si>
  <si>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</si>
  <si>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</si>
  <si>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</si>
  <si>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</si>
  <si>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</si>
  <si>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</si>
  <si>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</si>
  <si>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</si>
  <si>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</si>
  <si>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</si>
  <si>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</si>
  <si>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</si>
  <si>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</si>
  <si>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</si>
  <si>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</si>
  <si>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</si>
  <si>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</si>
  <si>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</si>
  <si>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</si>
  <si>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</si>
  <si>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</si>
  <si>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</si>
  <si>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</si>
  <si>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</si>
  <si>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</si>
  <si>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</si>
  <si>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</si>
  <si>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</si>
  <si>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</si>
  <si>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</si>
  <si>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</si>
  <si>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</si>
  <si>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</si>
  <si>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</si>
  <si>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</si>
  <si>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</si>
  <si>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</si>
  <si>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</si>
  <si>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</si>
  <si>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</si>
  <si>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</si>
  <si>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</si>
  <si>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</si>
  <si>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</si>
  <si>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</si>
  <si>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</si>
  <si>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</si>
  <si>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</si>
  <si>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</si>
  <si>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</si>
  <si>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</si>
  <si>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</si>
  <si>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</si>
  <si>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</si>
  <si>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</si>
  <si>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</si>
  <si>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</si>
  <si>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</si>
  <si>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</si>
  <si>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</si>
  <si>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</si>
  <si>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</si>
  <si>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</si>
  <si>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</si>
  <si>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</si>
  <si>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</si>
  <si>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</si>
  <si>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</si>
  <si>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</si>
  <si>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</si>
  <si>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</si>
  <si>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</si>
  <si>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</si>
  <si>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</si>
  <si>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</si>
  <si>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</si>
  <si>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</si>
  <si>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</si>
  <si>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</si>
  <si>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</si>
  <si>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</si>
  <si>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</si>
  <si>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</si>
  <si>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</si>
  <si>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</si>
  <si>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</si>
  <si>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</si>
  <si>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</si>
  <si>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</si>
  <si>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</si>
  <si>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</si>
  <si>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</si>
  <si>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</si>
  <si>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</si>
  <si>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</si>
  <si>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</si>
  <si>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</si>
  <si>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</si>
  <si>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</si>
  <si>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</si>
  <si>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</si>
  <si>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</si>
  <si>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</si>
  <si>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</si>
  <si>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</si>
  <si>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</si>
  <si>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</si>
  <si>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</si>
  <si>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</si>
  <si>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</si>
  <si>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</si>
  <si>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</si>
  <si>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</si>
  <si>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</si>
  <si>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</si>
  <si>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</si>
  <si>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</si>
  <si>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</si>
  <si>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</si>
  <si>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</si>
  <si>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</si>
  <si>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</si>
  <si>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</si>
  <si>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</si>
  <si>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</si>
  <si>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</si>
  <si>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</si>
  <si>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</si>
  <si>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</si>
  <si>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</si>
  <si>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</si>
  <si>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</si>
  <si>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</si>
  <si>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</si>
  <si>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</si>
  <si>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</si>
  <si>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</si>
  <si>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</si>
  <si>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</si>
  <si>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</si>
  <si>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</si>
  <si>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</si>
  <si>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</si>
  <si>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</si>
  <si>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</si>
  <si>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</si>
  <si>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</si>
  <si>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</si>
  <si>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</si>
  <si>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</si>
  <si>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</si>
  <si>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</si>
  <si>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</si>
  <si>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</si>
  <si>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</si>
  <si>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</si>
  <si>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</si>
  <si>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</si>
  <si>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</si>
  <si>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</si>
  <si>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</si>
  <si>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</si>
  <si>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</si>
  <si>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</si>
  <si>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</si>
  <si>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</si>
  <si>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</si>
  <si>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</si>
  <si>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</si>
  <si>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</si>
  <si>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</si>
  <si>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</si>
  <si>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</si>
  <si>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</si>
  <si>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</si>
  <si>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</si>
  <si>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</si>
  <si>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</si>
  <si>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</si>
  <si>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</si>
  <si>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</si>
  <si>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</si>
  <si>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</si>
  <si>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</si>
  <si>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</si>
  <si>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</si>
  <si>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</si>
  <si>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</si>
  <si>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</si>
  <si>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</si>
  <si>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</si>
  <si>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</si>
  <si>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</si>
  <si>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</si>
  <si>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</si>
  <si>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</si>
  <si>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</si>
  <si>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</si>
  <si>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</si>
  <si>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</si>
  <si>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</si>
  <si>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</si>
  <si>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</si>
  <si>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</si>
  <si>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</si>
  <si>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</si>
  <si>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</si>
  <si>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</si>
  <si>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</si>
  <si>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</si>
  <si>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</si>
  <si>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</si>
  <si>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</si>
  <si>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</si>
  <si>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</si>
  <si>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</si>
  <si>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</si>
  <si>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</si>
  <si>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</si>
  <si>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</si>
  <si>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</si>
  <si>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</si>
  <si>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</si>
  <si>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</si>
  <si>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</si>
  <si>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</si>
  <si>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</si>
  <si>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</si>
  <si>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</si>
  <si>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</si>
  <si>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</si>
  <si>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</si>
  <si>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</si>
  <si>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</si>
  <si>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</si>
  <si>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</si>
  <si>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</si>
  <si>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</si>
  <si>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</si>
  <si>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</si>
  <si>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</si>
  <si>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</si>
  <si>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</si>
  <si>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</si>
  <si>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</si>
  <si>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</si>
  <si>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</si>
  <si>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</si>
  <si>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</si>
  <si>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</si>
  <si>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</si>
  <si>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</si>
  <si>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</si>
  <si>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</si>
  <si>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</si>
  <si>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</si>
  <si>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</si>
  <si>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</si>
  <si>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</si>
  <si>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</si>
  <si>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</si>
  <si>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</si>
  <si>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</si>
  <si>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</si>
  <si>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</si>
  <si>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</si>
  <si>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</si>
  <si>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</si>
  <si>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</si>
  <si>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</si>
  <si>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</si>
  <si>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</si>
  <si>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</si>
  <si>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</si>
  <si>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</si>
  <si>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</si>
  <si>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</si>
  <si>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</si>
  <si>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</si>
  <si>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</si>
  <si>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</si>
  <si>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</si>
  <si>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</si>
  <si>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</si>
  <si>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</si>
  <si>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</si>
  <si>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</si>
  <si>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</si>
  <si>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</si>
  <si>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</si>
  <si>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</si>
  <si>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</si>
  <si>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</si>
  <si>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</si>
  <si>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</si>
  <si>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</si>
  <si>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</si>
  <si>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</si>
  <si>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</si>
  <si>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</si>
  <si>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</si>
  <si>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</si>
  <si>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</si>
  <si>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</si>
  <si>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</si>
  <si>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</si>
  <si>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</si>
  <si>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</si>
  <si>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</si>
  <si>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</si>
  <si>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</si>
  <si>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</si>
  <si>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</si>
  <si>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</si>
  <si>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</si>
  <si>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</si>
  <si>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</si>
  <si>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</si>
  <si>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</si>
  <si>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</si>
  <si>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</si>
  <si>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</si>
  <si>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</si>
  <si>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</si>
  <si>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</si>
  <si>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</si>
  <si>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</si>
  <si>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</si>
  <si>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</si>
  <si>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</si>
  <si>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</si>
  <si>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</si>
  <si>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</si>
  <si>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</si>
  <si>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</si>
  <si>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</si>
  <si>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</si>
  <si>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</si>
  <si>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</si>
  <si>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</si>
  <si>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</si>
  <si>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</si>
  <si>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</si>
  <si>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</si>
  <si>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</si>
  <si>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</si>
  <si>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</si>
  <si>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</si>
  <si>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</si>
  <si>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</si>
  <si>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</si>
  <si>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</si>
  <si>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</si>
  <si>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</si>
  <si>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</si>
  <si>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</si>
  <si>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</si>
  <si>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</si>
  <si>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</si>
  <si>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</si>
  <si>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</si>
  <si>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</si>
  <si>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</si>
  <si>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</si>
  <si>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</si>
  <si>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</si>
  <si>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</si>
  <si>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</si>
  <si>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</si>
  <si>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</si>
  <si>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</si>
  <si>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</si>
  <si>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</si>
  <si>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</si>
  <si>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</si>
  <si>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</si>
  <si>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</si>
  <si>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</si>
  <si>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</si>
  <si>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</si>
  <si>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</si>
  <si>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</si>
  <si>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</si>
  <si>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</si>
  <si>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</si>
  <si>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</si>
  <si>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</si>
  <si>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</si>
  <si>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</si>
  <si>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</si>
  <si>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</si>
  <si>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</si>
  <si>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</si>
  <si>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</si>
  <si>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</si>
  <si>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</si>
  <si>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</si>
  <si>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</si>
  <si>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</si>
  <si>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</si>
  <si>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</si>
  <si>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</si>
  <si>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</si>
  <si>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</si>
  <si>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</si>
  <si>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</si>
  <si>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</si>
  <si>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</si>
  <si>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</si>
  <si>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</si>
  <si>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</si>
  <si>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</si>
  <si>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</si>
  <si>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</si>
  <si>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</si>
  <si>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</si>
  <si>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</si>
  <si>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</si>
  <si>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</si>
  <si>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</si>
  <si>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</si>
  <si>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</si>
  <si>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</si>
  <si>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</si>
  <si>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</si>
  <si>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</si>
  <si>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</si>
  <si>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</si>
  <si>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</si>
  <si>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</si>
  <si>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</si>
  <si>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</si>
  <si>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</si>
  <si>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</si>
  <si>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</si>
  <si>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</si>
  <si>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</si>
  <si>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</si>
  <si>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</si>
  <si>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</si>
  <si>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</si>
  <si>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</si>
  <si>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</si>
  <si>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</si>
  <si>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</si>
  <si>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</si>
  <si>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</si>
  <si>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</si>
  <si>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</si>
  <si>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</si>
  <si>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</si>
  <si>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</si>
  <si>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</si>
  <si>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</si>
  <si>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</si>
  <si>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</si>
  <si>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</si>
  <si>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</si>
  <si>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</si>
  <si>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</si>
  <si>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</si>
  <si>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</si>
  <si>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</si>
  <si>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</si>
  <si>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</si>
  <si>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</si>
  <si>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</si>
  <si>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</si>
  <si>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</si>
  <si>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</si>
  <si>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</si>
  <si>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</si>
  <si>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</si>
  <si>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</si>
  <si>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</si>
  <si>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</si>
  <si>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</si>
  <si>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</si>
  <si>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</si>
  <si>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</si>
  <si>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</si>
  <si>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</si>
  <si>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</si>
  <si>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</si>
  <si>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</si>
  <si>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</si>
  <si>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</si>
  <si>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</si>
  <si>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</si>
  <si>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</si>
  <si>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</si>
  <si>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</si>
  <si>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</si>
  <si>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</si>
  <si>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</si>
  <si>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</si>
  <si>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</si>
  <si>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</si>
  <si>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</si>
  <si>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</si>
  <si>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</si>
  <si>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</si>
  <si>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</si>
  <si>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</si>
  <si>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</si>
  <si>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</si>
  <si>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</si>
  <si>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</si>
  <si>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</si>
  <si>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</si>
  <si>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</si>
  <si>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</si>
  <si>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</si>
  <si>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</si>
  <si>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</si>
  <si>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</si>
  <si>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</si>
  <si>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</si>
  <si>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</si>
  <si>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</si>
  <si>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</si>
  <si>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</si>
  <si>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</si>
  <si>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</si>
  <si>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</si>
  <si>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</si>
  <si>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</si>
  <si>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</si>
  <si>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</si>
  <si>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</si>
  <si>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</si>
  <si>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</si>
  <si>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</si>
  <si>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</si>
  <si>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</si>
  <si>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</si>
  <si>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</si>
  <si>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</si>
  <si>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</si>
  <si>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</si>
  <si>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</si>
  <si>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</si>
  <si>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</si>
  <si>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</si>
  <si>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</si>
  <si>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</si>
  <si>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</si>
  <si>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</si>
  <si>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</si>
  <si>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</si>
  <si>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</si>
  <si>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</si>
  <si>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</si>
  <si>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</si>
  <si>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</si>
  <si>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</si>
  <si>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</si>
  <si>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</si>
  <si>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</si>
  <si>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</si>
  <si>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</si>
  <si>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</si>
  <si>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</si>
  <si>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</si>
  <si>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</si>
  <si>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</si>
  <si>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</si>
  <si>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</si>
  <si>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</si>
  <si>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</si>
  <si>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</si>
  <si>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</si>
  <si>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</si>
  <si>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</si>
  <si>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</si>
  <si>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</si>
  <si>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</si>
  <si>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</si>
  <si>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</si>
  <si>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</si>
  <si>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</si>
  <si>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</si>
  <si>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</si>
  <si>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</si>
  <si>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</si>
  <si>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</si>
  <si>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</si>
  <si>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</si>
  <si>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</si>
  <si>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</si>
  <si>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</si>
  <si>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</si>
  <si>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</si>
  <si>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</si>
  <si>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</si>
  <si>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</si>
  <si>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</si>
  <si>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</si>
  <si>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</si>
  <si>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</si>
  <si>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</si>
  <si>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</si>
  <si>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</si>
  <si>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</si>
  <si>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</si>
  <si>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</si>
  <si>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</si>
  <si>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</si>
  <si>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</si>
  <si>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</si>
  <si>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</si>
  <si>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</si>
  <si>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</si>
  <si>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</si>
  <si>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</si>
  <si>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</si>
  <si>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</si>
  <si>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</si>
  <si>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</si>
  <si>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</si>
  <si>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</si>
  <si>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</si>
  <si>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</si>
  <si>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</si>
  <si>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</si>
  <si>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</si>
  <si>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</si>
  <si>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</si>
  <si>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</si>
  <si>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</si>
  <si>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</si>
  <si>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</si>
  <si>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</si>
  <si>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</si>
  <si>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</si>
  <si>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</si>
  <si>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</si>
  <si>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</si>
  <si>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</si>
  <si>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</si>
  <si>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</si>
  <si>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</si>
  <si>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</si>
  <si>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</si>
  <si>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</si>
  <si>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</si>
  <si>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</si>
  <si>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</si>
  <si>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</si>
  <si>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</si>
  <si>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</si>
  <si>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</si>
  <si>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</si>
  <si>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</si>
  <si>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</si>
  <si>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</si>
  <si>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</si>
  <si>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</si>
  <si>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</si>
  <si>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</si>
  <si>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</si>
  <si>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</si>
  <si>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</si>
  <si>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</si>
  <si>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</si>
  <si>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</si>
  <si>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</si>
  <si>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</si>
  <si>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</si>
  <si>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</si>
  <si>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</si>
  <si>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</si>
  <si>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</si>
  <si>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</si>
  <si>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</si>
  <si>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</si>
  <si>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</si>
  <si>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</si>
  <si>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</si>
  <si>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</si>
  <si>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</si>
  <si>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</si>
  <si>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</si>
  <si>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</si>
  <si>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</si>
  <si>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</si>
  <si>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</si>
  <si>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</si>
  <si>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</si>
  <si>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</si>
  <si>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</si>
  <si>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</si>
  <si>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</si>
  <si>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</si>
  <si>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</si>
  <si>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</si>
  <si>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</si>
  <si>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</si>
  <si>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</si>
  <si>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</si>
  <si>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</si>
  <si>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</si>
  <si>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</si>
  <si>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</si>
  <si>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</si>
  <si>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</si>
  <si>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</si>
  <si>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</si>
  <si>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</si>
  <si>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</si>
  <si>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</si>
  <si>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</si>
  <si>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</si>
  <si>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</si>
  <si>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</si>
  <si>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</si>
  <si>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</si>
  <si>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</si>
  <si>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</si>
  <si>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</si>
  <si>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</si>
  <si>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</si>
  <si>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</si>
  <si>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</si>
  <si>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</si>
  <si>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</si>
  <si>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</si>
  <si>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</si>
  <si>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</si>
  <si>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</si>
  <si>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</si>
  <si>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</si>
  <si>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</si>
  <si>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</si>
  <si>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</si>
  <si>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</si>
  <si>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</si>
  <si>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</si>
  <si>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</si>
  <si>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</si>
  <si>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</si>
  <si>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</si>
  <si>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</si>
  <si>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</si>
  <si>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</si>
  <si>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</si>
  <si>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</si>
  <si>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</si>
  <si>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</si>
  <si>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</si>
  <si>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</si>
  <si>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</si>
  <si>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</si>
  <si>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</si>
  <si>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</si>
  <si>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</si>
  <si>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</si>
  <si>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</si>
  <si>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</si>
  <si>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</si>
  <si>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</si>
  <si>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</si>
  <si>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</si>
  <si>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</si>
  <si>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</si>
  <si>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</si>
  <si>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</si>
  <si>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</si>
  <si>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</si>
  <si>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</si>
  <si>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</si>
  <si>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</si>
  <si>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</si>
  <si>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</si>
  <si>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</si>
  <si>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</si>
  <si>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</si>
  <si>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</si>
  <si>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</si>
  <si>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</si>
  <si>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</si>
  <si>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</si>
  <si>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</si>
  <si>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</si>
  <si>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</si>
  <si>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</si>
  <si>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</si>
  <si>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</si>
  <si>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</si>
  <si>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</si>
  <si>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</si>
  <si>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</si>
  <si>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</si>
  <si>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</si>
  <si>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</si>
  <si>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</si>
  <si>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</si>
  <si>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</si>
  <si>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</si>
  <si>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</si>
  <si>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</si>
  <si>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</si>
  <si>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</si>
  <si>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</si>
  <si>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</si>
  <si>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</si>
  <si>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</si>
  <si>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</si>
  <si>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</si>
  <si>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</si>
  <si>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</si>
  <si>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</si>
  <si>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</si>
  <si>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</si>
  <si>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</si>
  <si>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</si>
  <si>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</si>
  <si>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</si>
  <si>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</si>
  <si>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</si>
  <si>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</si>
  <si>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</si>
  <si>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</si>
  <si>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</si>
  <si>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</si>
  <si>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</si>
  <si>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</si>
  <si>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</si>
  <si>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</si>
  <si>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</si>
  <si>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</si>
  <si>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</si>
  <si>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</si>
  <si>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</si>
  <si>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</si>
  <si>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</si>
  <si>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</si>
  <si>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</si>
  <si>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</si>
  <si>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</si>
  <si>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</si>
  <si>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</si>
  <si>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</si>
  <si>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</si>
  <si>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</si>
  <si>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</si>
  <si>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</si>
  <si>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</si>
  <si>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</si>
  <si>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</si>
  <si>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</si>
  <si>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</si>
  <si>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</si>
  <si>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</si>
  <si>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</si>
  <si>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</si>
  <si>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</si>
  <si>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</si>
  <si>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</si>
  <si>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</si>
  <si>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</si>
  <si>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</si>
  <si>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</si>
  <si>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</si>
  <si>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</si>
  <si>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</si>
  <si>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</si>
  <si>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</si>
  <si>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</si>
  <si>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</si>
  <si>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</si>
  <si>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</si>
  <si>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</si>
  <si>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</si>
  <si>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</si>
  <si>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</si>
  <si>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</si>
  <si>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</si>
  <si>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</si>
  <si>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</si>
  <si>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</si>
  <si>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</si>
  <si>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</si>
  <si>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</si>
  <si>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</si>
  <si>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</si>
  <si>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</si>
  <si>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</si>
  <si>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</si>
  <si>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</si>
  <si>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</si>
  <si>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</si>
  <si>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</si>
  <si>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</si>
  <si>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</si>
  <si>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</si>
  <si>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</si>
  <si>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</si>
  <si>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</si>
  <si>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</si>
  <si>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</si>
  <si>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</si>
  <si>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</si>
  <si>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</si>
  <si>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</si>
  <si>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</si>
  <si>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</si>
  <si>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</si>
  <si>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</si>
  <si>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</si>
  <si>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</si>
  <si>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</si>
  <si>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</si>
  <si>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</si>
  <si>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</si>
  <si>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</si>
  <si>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</si>
  <si>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</si>
  <si>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</si>
  <si>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</si>
  <si>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</si>
  <si>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</si>
  <si>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</si>
  <si>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</si>
  <si>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</si>
  <si>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</si>
  <si>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</si>
  <si>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</si>
  <si>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</si>
  <si>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</si>
  <si>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</si>
  <si>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</si>
  <si>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</si>
  <si>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</si>
  <si>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</si>
  <si>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</si>
  <si>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</si>
  <si>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</si>
  <si>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</si>
  <si>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</si>
  <si>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</si>
  <si>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</si>
  <si>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</si>
  <si>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</si>
  <si>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</si>
  <si>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</si>
  <si>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</si>
  <si>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</si>
  <si>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</si>
  <si>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</si>
  <si>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</si>
  <si>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</si>
  <si>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</si>
  <si>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</si>
  <si>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</si>
  <si>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</si>
  <si>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</si>
  <si>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</si>
  <si>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</si>
  <si>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</si>
  <si>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</si>
  <si>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</si>
  <si>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</si>
  <si>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</si>
  <si>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</si>
  <si>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</si>
  <si>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</si>
  <si>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</si>
  <si>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</si>
  <si>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</si>
  <si>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</si>
  <si>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</si>
  <si>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</si>
  <si>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</si>
  <si>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</si>
  <si>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</si>
  <si>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</si>
  <si>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</si>
  <si>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</si>
  <si>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</si>
  <si>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</si>
  <si>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</si>
  <si>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</si>
  <si>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</si>
  <si>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</si>
  <si>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</si>
  <si>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</si>
  <si>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</si>
  <si>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</si>
  <si>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</si>
  <si>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</si>
  <si>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</si>
  <si>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</si>
  <si>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</si>
  <si>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</si>
  <si>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</si>
  <si>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</si>
  <si>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</si>
  <si>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</si>
  <si>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</si>
  <si>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</si>
  <si>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</si>
  <si>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</si>
  <si>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</si>
  <si>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</si>
  <si>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</si>
  <si>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</si>
  <si>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</si>
  <si>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</si>
  <si>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</si>
  <si>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</si>
  <si>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</si>
  <si>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</si>
  <si>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</si>
  <si>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</si>
  <si>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</si>
  <si>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</si>
  <si>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</si>
  <si>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</si>
  <si>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</si>
  <si>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</si>
  <si>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</si>
  <si>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</si>
  <si>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</si>
  <si>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</si>
  <si>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</si>
  <si>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</si>
  <si>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</si>
  <si>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</si>
  <si>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</si>
  <si>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</si>
  <si>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</si>
  <si>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</si>
  <si>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</si>
  <si>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</si>
  <si>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</si>
  <si>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</si>
  <si>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</si>
  <si>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</si>
  <si>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</si>
  <si>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</si>
  <si>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</si>
  <si>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</si>
  <si>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</si>
  <si>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</si>
  <si>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</si>
  <si>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</si>
  <si>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</si>
  <si>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</si>
  <si>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</si>
  <si>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</si>
  <si>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</si>
  <si>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</si>
  <si>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</si>
  <si>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</si>
  <si>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</si>
  <si>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</si>
  <si>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</si>
  <si>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</si>
  <si>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</si>
  <si>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</si>
  <si>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</si>
  <si>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</si>
  <si>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</si>
  <si>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</si>
  <si>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</si>
  <si>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</si>
  <si>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</si>
  <si>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</si>
  <si>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</si>
  <si>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</si>
  <si>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</si>
  <si>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</si>
  <si>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</si>
  <si>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</si>
  <si>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</si>
  <si>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</si>
  <si>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</si>
  <si>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</si>
  <si>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</si>
  <si>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</si>
  <si>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</si>
  <si>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</si>
  <si>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</si>
  <si>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</si>
  <si>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</si>
  <si>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</si>
  <si>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</si>
  <si>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</si>
  <si>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</si>
  <si>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</si>
  <si>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</si>
  <si>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</si>
  <si>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</si>
  <si>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</si>
  <si>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</si>
  <si>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</si>
  <si>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</si>
  <si>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</si>
  <si>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</si>
  <si>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</si>
  <si>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</si>
  <si>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</si>
  <si>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</si>
  <si>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</si>
  <si>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</si>
  <si>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</si>
  <si>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</si>
  <si>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</si>
  <si>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</si>
  <si>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</si>
  <si>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</si>
  <si>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</si>
  <si>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</si>
  <si>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</si>
  <si>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</si>
  <si>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</si>
  <si>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</si>
  <si>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</si>
  <si>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</si>
  <si>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</si>
  <si>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</si>
  <si>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</si>
  <si>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</si>
  <si>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</si>
  <si>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</si>
  <si>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</si>
  <si>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</si>
  <si>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</si>
  <si>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</si>
  <si>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</si>
  <si>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</si>
  <si>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</si>
  <si>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</si>
  <si>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</si>
  <si>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</si>
  <si>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</si>
  <si>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</si>
  <si>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</si>
  <si>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</si>
  <si>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</si>
  <si>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</si>
  <si>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</si>
  <si>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</si>
  <si>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</si>
  <si>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</si>
  <si>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</si>
  <si>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</si>
  <si>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</si>
  <si>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</si>
  <si>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</si>
  <si>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</si>
  <si>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</si>
  <si>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</si>
  <si>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</si>
  <si>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</si>
  <si>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</si>
  <si>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</si>
  <si>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</si>
  <si>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</si>
  <si>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</si>
  <si>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</si>
  <si>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</si>
  <si>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</si>
  <si>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</si>
  <si>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</si>
  <si>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</si>
  <si>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</si>
  <si>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</si>
  <si>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</si>
  <si>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</si>
  <si>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</si>
  <si>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</si>
  <si>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</si>
  <si>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</si>
  <si>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</si>
  <si>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</si>
  <si>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</si>
  <si>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</si>
  <si>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</si>
  <si>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</si>
  <si>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</si>
  <si>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</si>
  <si>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</si>
  <si>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</si>
  <si>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</si>
  <si>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</si>
  <si>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</si>
  <si>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</si>
  <si>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</si>
  <si>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</si>
  <si>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</si>
  <si>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</si>
  <si>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</si>
  <si>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</si>
  <si>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</si>
  <si>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</si>
  <si>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</si>
  <si>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</si>
  <si>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</si>
  <si>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</si>
  <si>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</si>
  <si>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</si>
  <si>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</si>
  <si>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</si>
  <si>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</si>
  <si>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</si>
  <si>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</si>
  <si>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</si>
  <si>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</si>
  <si>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</si>
  <si>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</si>
  <si>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</si>
  <si>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</si>
  <si>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</si>
  <si>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</si>
  <si>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</si>
  <si>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</si>
  <si>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</si>
  <si>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</si>
  <si>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</si>
  <si>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</si>
  <si>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</si>
  <si>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</si>
  <si>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</si>
  <si>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</si>
  <si>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</si>
  <si>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</si>
  <si>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</si>
  <si>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</si>
  <si>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</si>
  <si>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</si>
  <si>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</si>
  <si>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</si>
  <si>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</si>
  <si>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</si>
  <si>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</si>
  <si>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</si>
  <si>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</si>
  <si>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</si>
  <si>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</si>
  <si>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</si>
  <si>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</si>
  <si>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</si>
  <si>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</si>
  <si>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</si>
  <si>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</si>
  <si>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</si>
  <si>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</si>
  <si>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</si>
  <si>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</si>
  <si>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</si>
  <si>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</si>
  <si>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</si>
  <si>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</si>
  <si>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</si>
  <si>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</si>
  <si>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</si>
  <si>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</si>
  <si>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</si>
  <si>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</si>
  <si>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</si>
  <si>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</si>
  <si>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</si>
  <si>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</si>
  <si>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</si>
  <si>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</si>
  <si>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</si>
  <si>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</si>
  <si>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</si>
  <si>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</si>
  <si>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</si>
  <si>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</si>
  <si>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</si>
  <si>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</si>
  <si>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</si>
  <si>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</si>
  <si>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</si>
  <si>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</si>
  <si>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</si>
  <si>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</si>
  <si>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</si>
  <si>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</si>
  <si>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</si>
  <si>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</si>
  <si>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</si>
  <si>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</si>
  <si>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</si>
  <si>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</si>
  <si>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</si>
  <si>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</si>
  <si>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</si>
  <si>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</si>
  <si>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</si>
  <si>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</si>
  <si>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</si>
  <si>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</si>
  <si>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</si>
  <si>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</si>
  <si>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</si>
  <si>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</si>
  <si>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</si>
  <si>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</si>
  <si>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</si>
  <si>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</si>
  <si>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</si>
  <si>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</si>
  <si>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</si>
  <si>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</si>
  <si>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</si>
  <si>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</si>
  <si>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</si>
  <si>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</si>
  <si>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</si>
  <si>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</si>
  <si>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</si>
  <si>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</si>
  <si>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</si>
  <si>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</si>
  <si>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</si>
  <si>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</si>
  <si>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</si>
  <si>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</si>
  <si>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</si>
  <si>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</si>
  <si>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</si>
  <si>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</si>
  <si>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</si>
  <si>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</si>
  <si>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</si>
  <si>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</si>
  <si>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</si>
  <si>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</si>
  <si>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</si>
  <si>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</si>
  <si>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</si>
  <si>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</si>
  <si>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</si>
  <si>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</si>
  <si>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</si>
  <si>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</si>
  <si>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</si>
  <si>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</si>
  <si>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</si>
  <si>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</si>
  <si>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</si>
  <si>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</si>
  <si>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</si>
  <si>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</si>
  <si>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</si>
  <si>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</si>
  <si>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</si>
  <si>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</si>
  <si>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</si>
  <si>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</si>
  <si>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</si>
  <si>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</si>
  <si>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</si>
  <si>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</si>
  <si>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</si>
  <si>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</si>
  <si>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</si>
  <si>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</si>
  <si>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</si>
  <si>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</si>
  <si>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</si>
  <si>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</si>
  <si>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</si>
  <si>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</si>
  <si>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</si>
  <si>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</si>
  <si>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</si>
  <si>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</si>
  <si>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</si>
  <si>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</si>
  <si>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</si>
  <si>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</si>
  <si>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</si>
  <si>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</si>
  <si>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</si>
  <si>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</si>
  <si>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</si>
  <si>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</si>
  <si>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</si>
  <si>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</si>
  <si>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</si>
  <si>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</si>
  <si>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</si>
  <si>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</si>
  <si>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</si>
  <si>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</si>
  <si>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</si>
  <si>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</si>
  <si>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</si>
  <si>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</si>
  <si>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</si>
  <si>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</si>
  <si>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</si>
  <si>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</si>
  <si>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</si>
  <si>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</si>
  <si>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</si>
  <si>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</si>
  <si>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</si>
  <si>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</si>
  <si>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</si>
  <si>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</si>
  <si>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</si>
  <si>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</si>
  <si>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</si>
  <si>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</si>
  <si>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</si>
  <si>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</si>
  <si>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</si>
  <si>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</si>
  <si>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</si>
  <si>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</si>
  <si>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</si>
  <si>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</si>
  <si>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</si>
  <si>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</si>
  <si>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</si>
  <si>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</si>
  <si>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</si>
  <si>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</si>
  <si>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</si>
  <si>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</si>
  <si>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</si>
  <si>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</si>
  <si>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</si>
  <si>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</si>
  <si>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</si>
  <si>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</si>
  <si>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</si>
  <si>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</si>
  <si>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</si>
  <si>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</si>
  <si>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</si>
  <si>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</si>
  <si>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</si>
  <si>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</si>
  <si>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</si>
  <si>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</si>
  <si>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</si>
  <si>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</si>
  <si>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</si>
  <si>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</si>
  <si>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</si>
  <si>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</si>
  <si>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</si>
  <si>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</si>
  <si>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</si>
  <si>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</si>
  <si>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</si>
  <si>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</si>
  <si>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</si>
  <si>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</si>
  <si>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</si>
  <si>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</si>
  <si>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</si>
  <si>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</si>
  <si>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</si>
  <si>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</si>
  <si>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</si>
  <si>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</si>
  <si>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</si>
  <si>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</si>
  <si>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</si>
  <si>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</si>
  <si>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</si>
  <si>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</si>
  <si>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</si>
  <si>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</si>
  <si>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</si>
  <si>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</si>
  <si>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</si>
  <si>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</si>
  <si>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</si>
  <si>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</si>
  <si>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</si>
  <si>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</si>
  <si>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</si>
  <si>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</si>
  <si>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</si>
  <si>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</si>
  <si>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</si>
  <si>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</si>
  <si>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</si>
  <si>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</si>
  <si>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</si>
  <si>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</si>
  <si>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</si>
  <si>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</si>
  <si>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</si>
  <si>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</si>
  <si>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</si>
  <si>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</si>
  <si>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</si>
  <si>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</si>
  <si>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</si>
  <si>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</si>
  <si>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</si>
  <si>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</si>
  <si>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</si>
  <si>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</si>
  <si>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</si>
  <si>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</si>
  <si>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</si>
  <si>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</si>
  <si>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</si>
  <si>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</si>
  <si>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</si>
  <si>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</si>
  <si>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</si>
  <si>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</si>
  <si>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</si>
  <si>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</si>
  <si>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</si>
  <si>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</si>
  <si>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</si>
  <si>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</si>
  <si>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</si>
  <si>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</si>
  <si>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</si>
  <si>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</si>
  <si>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</si>
  <si>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</si>
  <si>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</si>
  <si>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</si>
  <si>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</si>
  <si>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</si>
  <si>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</si>
  <si>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</si>
  <si>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</si>
  <si>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</si>
  <si>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</si>
  <si>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</si>
  <si>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</si>
  <si>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</si>
  <si>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</si>
  <si>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</si>
  <si>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</si>
  <si>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</si>
  <si>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</si>
  <si>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</si>
  <si>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</si>
  <si>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</si>
  <si>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</si>
  <si>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</si>
  <si>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</si>
  <si>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</si>
  <si>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</si>
  <si>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</si>
  <si>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</si>
  <si>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</si>
  <si>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</si>
  <si>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</si>
  <si>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</si>
  <si>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</si>
  <si>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</si>
  <si>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</si>
  <si>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</si>
  <si>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</si>
  <si>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</si>
  <si>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</si>
  <si>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</si>
  <si>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</si>
  <si>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</si>
  <si>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</si>
  <si>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</si>
  <si>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</si>
  <si>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</si>
  <si>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</si>
  <si>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</si>
  <si>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</si>
  <si>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</si>
  <si>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</si>
  <si>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</si>
  <si>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</si>
  <si>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</si>
  <si>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</si>
  <si>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</si>
  <si>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</si>
  <si>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</si>
  <si>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</si>
  <si>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</si>
  <si>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</si>
  <si>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</si>
  <si>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</si>
  <si>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</si>
  <si>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</si>
  <si>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</si>
  <si>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</si>
  <si>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</si>
  <si>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</si>
  <si>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</si>
  <si>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</si>
  <si>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</si>
  <si>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</si>
  <si>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</si>
  <si>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</si>
  <si>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</si>
  <si>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</si>
  <si>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</si>
  <si>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</si>
  <si>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</si>
  <si>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</si>
  <si>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</si>
  <si>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</si>
  <si>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</si>
  <si>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</si>
  <si>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</si>
  <si>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</si>
  <si>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</si>
  <si>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</si>
  <si>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</si>
  <si>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</si>
  <si>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</si>
  <si>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</si>
  <si>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</si>
  <si>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</si>
  <si>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</si>
  <si>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</si>
  <si>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</si>
  <si>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</si>
  <si>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</si>
  <si>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</si>
  <si>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</si>
  <si>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</si>
  <si>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</si>
  <si>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</si>
  <si>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</si>
  <si>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</si>
  <si>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</si>
  <si>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</si>
  <si>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</si>
  <si>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</si>
  <si>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</si>
  <si>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</si>
  <si>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</si>
  <si>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</si>
  <si>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</si>
  <si>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</si>
  <si>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</si>
  <si>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</si>
  <si>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</si>
  <si>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</si>
  <si>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</si>
  <si>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</si>
  <si>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</si>
  <si>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</si>
  <si>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</si>
  <si>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</si>
  <si>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</si>
  <si>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</si>
  <si>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</si>
  <si>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</si>
  <si>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</si>
  <si>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</si>
  <si>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</si>
  <si>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</si>
  <si>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</si>
  <si>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</si>
  <si>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</si>
  <si>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</si>
  <si>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</si>
  <si>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</si>
  <si>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</si>
  <si>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</si>
  <si>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</si>
  <si>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</si>
  <si>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</si>
  <si>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</si>
  <si>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</si>
  <si>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</si>
  <si>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</si>
  <si>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</si>
  <si>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</si>
  <si>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</si>
  <si>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</si>
  <si>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</si>
  <si>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</si>
  <si>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</si>
  <si>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</si>
  <si>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</si>
  <si>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</si>
  <si>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</si>
  <si>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</si>
  <si>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</si>
  <si>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</si>
  <si>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</si>
  <si>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</si>
  <si>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</si>
  <si>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</si>
  <si>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</si>
  <si>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</si>
  <si>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</si>
  <si>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</si>
  <si>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</si>
  <si>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</si>
  <si>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</si>
  <si>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</si>
  <si>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</si>
  <si>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</si>
  <si>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</si>
  <si>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</si>
  <si>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</si>
  <si>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</si>
  <si>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</si>
  <si>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</si>
  <si>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</si>
  <si>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</si>
  <si>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</si>
  <si>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</si>
  <si>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</si>
  <si>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</si>
  <si>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</si>
  <si>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</si>
  <si>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</si>
  <si>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</si>
  <si>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</si>
  <si>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</si>
  <si>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</si>
  <si>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</si>
  <si>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</si>
  <si>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</si>
  <si>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</si>
  <si>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</si>
  <si>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</si>
  <si>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</si>
  <si>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</si>
  <si>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</si>
  <si>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</si>
  <si>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</si>
  <si>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</si>
  <si>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</si>
  <si>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</si>
  <si>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</si>
  <si>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</si>
  <si>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</si>
  <si>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</si>
  <si>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</si>
  <si>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</si>
  <si>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</si>
  <si>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</si>
  <si>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</si>
  <si>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</si>
  <si>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</si>
  <si>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</si>
  <si>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</si>
  <si>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</si>
  <si>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</si>
  <si>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</si>
  <si>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</si>
  <si>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</si>
  <si>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</si>
  <si>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</si>
  <si>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</si>
  <si>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</si>
  <si>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</si>
  <si>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</si>
  <si>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</si>
  <si>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</si>
  <si>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</si>
  <si>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</si>
  <si>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</si>
  <si>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</si>
  <si>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</si>
  <si>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</si>
  <si>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</si>
  <si>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</si>
  <si>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</si>
  <si>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</si>
  <si>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</si>
  <si>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</si>
  <si>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</si>
  <si>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</si>
  <si>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</si>
  <si>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</si>
  <si>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</si>
  <si>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</si>
  <si>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</si>
  <si>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</si>
  <si>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</si>
  <si>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</si>
  <si>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</si>
  <si>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</si>
  <si>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</si>
  <si>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</si>
  <si>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</si>
  <si>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</si>
  <si>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</si>
  <si>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</si>
  <si>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</si>
  <si>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</si>
  <si>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</si>
  <si>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</si>
  <si>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</si>
  <si>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</si>
  <si>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</si>
  <si>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</si>
  <si>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</si>
  <si>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</si>
  <si>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</si>
  <si>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</si>
  <si>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</si>
  <si>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</si>
  <si>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</si>
  <si>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</si>
  <si>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</si>
  <si>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</si>
  <si>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</si>
  <si>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</si>
  <si>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</si>
  <si>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</si>
  <si>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</si>
  <si>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</si>
  <si>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</si>
  <si>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</si>
  <si>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</si>
  <si>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</si>
  <si>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</si>
  <si>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</si>
  <si>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</si>
  <si>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</si>
  <si>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</si>
  <si>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</si>
  <si>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</si>
  <si>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</si>
  <si>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</si>
  <si>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</si>
  <si>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</si>
  <si>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</si>
  <si>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</si>
  <si>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</si>
  <si>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</si>
  <si>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</si>
  <si>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</si>
  <si>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</si>
  <si>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</si>
  <si>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</si>
  <si>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</si>
  <si>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</si>
  <si>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</si>
  <si>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</si>
  <si>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</si>
  <si>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</si>
  <si>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</si>
  <si>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</si>
  <si>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</si>
  <si>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</si>
  <si>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</si>
  <si>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</si>
  <si>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</si>
  <si>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</si>
  <si>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</si>
  <si>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</si>
  <si>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</si>
  <si>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</si>
  <si>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</si>
  <si>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</si>
  <si>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</si>
  <si>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</si>
  <si>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</si>
  <si>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</si>
  <si>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</si>
  <si>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</si>
  <si>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</si>
  <si>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</si>
  <si>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</si>
  <si>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</si>
  <si>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</si>
  <si>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</si>
  <si>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</si>
  <si>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</si>
  <si>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</si>
  <si>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</si>
  <si>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</si>
  <si>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</si>
  <si>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</si>
  <si>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</si>
  <si>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</si>
  <si>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</si>
  <si>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</si>
  <si>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</si>
  <si>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</si>
  <si>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</si>
  <si>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</si>
  <si>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</si>
  <si>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</si>
  <si>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</si>
  <si>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</si>
  <si>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</si>
  <si>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</si>
  <si>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</si>
  <si>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</si>
  <si>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</si>
  <si>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</si>
  <si>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</si>
  <si>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</si>
  <si>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</si>
  <si>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</si>
  <si>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</si>
  <si>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</si>
  <si>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</si>
  <si>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</si>
  <si>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</si>
  <si>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</si>
  <si>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</si>
  <si>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</si>
  <si>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</si>
  <si>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</si>
  <si>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</si>
  <si>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</si>
  <si>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</si>
  <si>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</si>
  <si>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</si>
  <si>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</si>
  <si>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</si>
  <si>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</si>
  <si>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</si>
  <si>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</si>
  <si>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</si>
  <si>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</si>
  <si>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</si>
  <si>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</si>
  <si>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</si>
  <si>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</si>
  <si>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</si>
  <si>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</si>
  <si>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</si>
  <si>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</si>
  <si>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</si>
  <si>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</si>
  <si>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</si>
  <si>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</si>
  <si>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</si>
  <si>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</si>
  <si>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</si>
  <si>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</si>
  <si>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</si>
  <si>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</si>
  <si>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</si>
  <si>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</si>
  <si>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</si>
  <si>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</si>
  <si>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</si>
  <si>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</si>
  <si>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</si>
  <si>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</si>
  <si>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</si>
  <si>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</si>
  <si>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</si>
  <si>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</si>
  <si>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</si>
  <si>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</si>
  <si>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</si>
  <si>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</si>
  <si>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</si>
  <si>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</si>
  <si>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</si>
  <si>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</si>
  <si>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</si>
  <si>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</si>
  <si>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</si>
  <si>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</si>
  <si>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</si>
  <si>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</si>
  <si>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</si>
  <si>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</si>
  <si>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</si>
  <si>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</si>
  <si>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</si>
  <si>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</si>
  <si>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</si>
  <si>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</si>
  <si>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</si>
  <si>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</si>
  <si>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</si>
  <si>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</si>
  <si>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</si>
  <si>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</si>
  <si>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</si>
  <si>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</si>
  <si>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</si>
  <si>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</si>
  <si>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</si>
  <si>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</si>
  <si>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</si>
  <si>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</si>
  <si>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</si>
  <si>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</si>
  <si>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</si>
  <si>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</si>
  <si>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</si>
  <si>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</si>
  <si>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</si>
  <si>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</si>
  <si>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</si>
  <si>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</si>
  <si>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</si>
  <si>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</si>
  <si>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</si>
  <si>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</si>
  <si>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</si>
  <si>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</si>
  <si>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</si>
  <si>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</si>
  <si>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</si>
  <si>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</si>
  <si>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</si>
  <si>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</si>
  <si>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</si>
  <si>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</si>
  <si>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</si>
  <si>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</si>
  <si>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</si>
  <si>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</si>
  <si>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</si>
  <si>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</si>
  <si>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</si>
  <si>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</si>
  <si>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</si>
  <si>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</si>
  <si>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</si>
  <si>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</si>
  <si>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</si>
  <si>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</si>
  <si>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</si>
  <si>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</si>
  <si>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</si>
  <si>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</si>
  <si>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</si>
  <si>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</si>
  <si>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</si>
  <si>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</si>
  <si>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</si>
  <si>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</si>
  <si>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</si>
  <si>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</si>
  <si>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</si>
  <si>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</si>
  <si>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</si>
  <si>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</si>
  <si>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</si>
  <si>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</si>
  <si>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</si>
  <si>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</si>
  <si>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</si>
  <si>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</si>
  <si>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</si>
  <si>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</si>
  <si>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</si>
  <si>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</si>
  <si>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</si>
  <si>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</si>
  <si>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</si>
  <si>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</si>
  <si>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</si>
  <si>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</si>
  <si>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</si>
  <si>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</si>
  <si>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</si>
  <si>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</si>
  <si>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</si>
  <si>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</si>
  <si>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</si>
  <si>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</si>
  <si>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</si>
  <si>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</si>
  <si>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</si>
  <si>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</si>
  <si>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</si>
  <si>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</si>
  <si>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</si>
  <si>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</si>
  <si>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</si>
  <si>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</si>
  <si>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</si>
  <si>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</si>
  <si>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</si>
  <si>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</si>
  <si>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</si>
  <si>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</si>
  <si>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</si>
  <si>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</si>
  <si>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</si>
  <si>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</si>
  <si>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</si>
  <si>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</si>
  <si>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</si>
  <si>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</si>
  <si>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</si>
  <si>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</si>
  <si>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</si>
  <si>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</si>
  <si>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</si>
  <si>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</si>
  <si>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</si>
  <si>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</si>
  <si>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</si>
  <si>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</si>
  <si>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</si>
  <si>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</si>
  <si>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</si>
  <si>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</si>
  <si>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</si>
  <si>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</si>
  <si>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</si>
  <si>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</si>
  <si>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</si>
  <si>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</si>
  <si>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</si>
  <si>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</si>
  <si>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</si>
  <si>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</si>
  <si>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</si>
  <si>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</si>
  <si>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</si>
  <si>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</si>
  <si>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</si>
  <si>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</si>
  <si>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</si>
  <si>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</si>
  <si>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</si>
  <si>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</si>
  <si>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</si>
  <si>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</si>
  <si>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</si>
  <si>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</si>
  <si>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</si>
  <si>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</si>
  <si>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</si>
  <si>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</si>
  <si>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</si>
  <si>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</si>
  <si>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</si>
  <si>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</si>
  <si>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</si>
  <si>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</si>
  <si>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</si>
  <si>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</si>
  <si>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</si>
  <si>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</si>
  <si>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</si>
  <si>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</si>
  <si>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</si>
  <si>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</si>
  <si>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</si>
  <si>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</si>
  <si>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</si>
  <si>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</si>
  <si>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</si>
  <si>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</si>
  <si>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</si>
  <si>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</si>
  <si>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</si>
  <si>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</si>
  <si>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</si>
  <si>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</si>
  <si>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</si>
  <si>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</si>
  <si>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</si>
  <si>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</si>
  <si>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</si>
  <si>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</si>
  <si>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</si>
  <si>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</si>
  <si>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</si>
  <si>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</si>
  <si>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</si>
  <si>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</si>
  <si>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</si>
  <si>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</si>
  <si>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</si>
  <si>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</si>
  <si>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</si>
  <si>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</si>
  <si>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</si>
  <si>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</si>
  <si>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</si>
  <si>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</si>
  <si>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</si>
  <si>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</si>
  <si>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</si>
  <si>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</si>
  <si>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</si>
  <si>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</si>
  <si>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</si>
  <si>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</si>
  <si>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</si>
  <si>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</si>
  <si>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</si>
  <si>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</si>
  <si>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</si>
  <si>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</si>
  <si>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</si>
  <si>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</si>
  <si>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</si>
  <si>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</si>
  <si>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</si>
  <si>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</si>
  <si>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</si>
  <si>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</si>
  <si>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</si>
  <si>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</si>
  <si>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</si>
  <si>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</si>
  <si>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</si>
  <si>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</si>
  <si>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</si>
  <si>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</si>
  <si>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</si>
  <si>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</si>
  <si>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</si>
  <si>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</si>
  <si>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</si>
  <si>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</si>
  <si>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</si>
  <si>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</si>
  <si>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</si>
  <si>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</si>
  <si>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</si>
  <si>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</si>
  <si>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</si>
  <si>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</si>
  <si>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</si>
  <si>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</si>
  <si>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</si>
  <si>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</si>
  <si>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</si>
  <si>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</si>
  <si>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</si>
  <si>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</si>
  <si>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</si>
  <si>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</si>
  <si>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</si>
  <si>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</si>
  <si>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</si>
  <si>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</si>
  <si>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</si>
  <si>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</si>
  <si>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</si>
  <si>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</si>
  <si>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</si>
  <si>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</si>
  <si>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</si>
  <si>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</si>
  <si>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</si>
  <si>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</si>
  <si>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</si>
  <si>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</si>
  <si>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</si>
  <si>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</si>
  <si>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</si>
  <si>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</si>
  <si>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</si>
  <si>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</si>
  <si>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</si>
  <si>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</si>
  <si>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</si>
  <si>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</si>
  <si>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</si>
  <si>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</si>
  <si>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</si>
  <si>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</si>
  <si>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</si>
  <si>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</si>
  <si>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</si>
  <si>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</si>
  <si>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</si>
  <si>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</si>
  <si>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</si>
  <si>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</si>
  <si>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</si>
  <si>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</si>
  <si>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</si>
  <si>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</si>
  <si>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</si>
  <si>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</si>
  <si>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</si>
  <si>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</si>
  <si>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</si>
  <si>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</si>
  <si>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</si>
  <si>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</si>
  <si>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</si>
  <si>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</si>
  <si>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</si>
  <si>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</si>
  <si>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</si>
  <si>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</si>
  <si>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</si>
  <si>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</si>
  <si>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</si>
  <si>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</si>
  <si>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</si>
  <si>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</si>
  <si>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</si>
  <si>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</si>
  <si>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</si>
  <si>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</si>
  <si>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</si>
  <si>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</si>
  <si>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</si>
  <si>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</si>
  <si>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</si>
  <si>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</si>
  <si>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</si>
  <si>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</si>
  <si>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</si>
  <si>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</si>
  <si>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</si>
  <si>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</si>
  <si>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</si>
  <si>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</si>
  <si>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</si>
  <si>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</si>
  <si>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</si>
  <si>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</si>
  <si>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</si>
  <si>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</si>
  <si>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</si>
  <si>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</si>
  <si>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</si>
  <si>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</si>
  <si>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</si>
  <si>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</si>
  <si>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</si>
  <si>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</si>
  <si>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</si>
  <si>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</si>
  <si>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</si>
  <si>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</si>
  <si>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</si>
  <si>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</si>
  <si>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</si>
  <si>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</si>
  <si>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</si>
  <si>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</si>
  <si>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</si>
  <si>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</si>
  <si>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</si>
  <si>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</si>
  <si>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</si>
  <si>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</si>
  <si>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</si>
  <si>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</si>
  <si>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</si>
  <si>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</si>
  <si>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</si>
  <si>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</si>
  <si>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</si>
  <si>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</si>
  <si>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</si>
  <si>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</si>
  <si>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</si>
  <si>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</si>
  <si>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</si>
  <si>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</si>
  <si>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</si>
  <si>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</si>
  <si>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</si>
  <si>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</si>
  <si>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</si>
  <si>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</si>
  <si>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</si>
  <si>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</si>
  <si>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</si>
  <si>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</si>
  <si>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</si>
  <si>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</si>
  <si>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</si>
  <si>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</si>
  <si>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</si>
  <si>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</si>
  <si>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</si>
  <si>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</si>
  <si>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</si>
  <si>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</si>
  <si>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</si>
  <si>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</si>
  <si>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</si>
  <si>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</si>
  <si>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</si>
  <si>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</si>
  <si>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</si>
  <si>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</si>
  <si>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</si>
  <si>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</si>
  <si>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</si>
  <si>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</si>
  <si>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</si>
  <si>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</si>
  <si>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</si>
  <si>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</si>
  <si>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</si>
  <si>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</si>
  <si>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</si>
  <si>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</si>
  <si>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</si>
  <si>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</si>
  <si>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</si>
  <si>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</si>
  <si>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</si>
  <si>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</si>
  <si>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</si>
  <si>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</si>
  <si>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</si>
  <si>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</si>
  <si>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</si>
  <si>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</si>
  <si>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</si>
  <si>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</si>
  <si>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</si>
  <si>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</si>
  <si>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</si>
  <si>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</si>
  <si>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</si>
  <si>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</si>
  <si>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</si>
  <si>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</si>
  <si>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</si>
  <si>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</si>
  <si>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</si>
  <si>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</si>
  <si>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</si>
  <si>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</si>
  <si>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</si>
  <si>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</si>
  <si>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</si>
  <si>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</si>
  <si>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</si>
  <si>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</si>
  <si>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</si>
  <si>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</si>
  <si>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</si>
  <si>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</si>
  <si>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</si>
  <si>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</si>
  <si>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</si>
  <si>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</si>
  <si>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</si>
  <si>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</si>
  <si>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</si>
  <si>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</si>
  <si>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</si>
  <si>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</si>
  <si>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</si>
  <si>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</si>
  <si>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</si>
  <si>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</si>
  <si>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</si>
  <si>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</si>
  <si>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</si>
  <si>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</si>
  <si>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</si>
  <si>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</si>
  <si>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</si>
  <si>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</si>
  <si>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</si>
  <si>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</si>
  <si>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</si>
  <si>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</si>
  <si>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</si>
  <si>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</si>
  <si>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</si>
  <si>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</si>
  <si>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</si>
  <si>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</si>
  <si>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</si>
  <si>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</si>
  <si>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</si>
  <si>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</si>
  <si>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</si>
  <si>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</si>
  <si>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</si>
  <si>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</si>
  <si>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</si>
  <si>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</si>
  <si>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</si>
  <si>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</si>
  <si>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</si>
  <si>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</si>
  <si>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</si>
  <si>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</si>
  <si>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</si>
  <si>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</si>
  <si>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</si>
  <si>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</si>
  <si>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</si>
  <si>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</si>
  <si>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</si>
  <si>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</si>
  <si>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</si>
  <si>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</si>
  <si>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</si>
  <si>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</si>
  <si>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</si>
  <si>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</si>
  <si>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</si>
  <si>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</si>
  <si>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</si>
  <si>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</si>
  <si>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</si>
  <si>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</si>
  <si>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</si>
  <si>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</si>
  <si>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</si>
  <si>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</si>
  <si>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</si>
  <si>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</si>
  <si>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</si>
  <si>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</si>
  <si>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</si>
  <si>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</si>
  <si>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</si>
  <si>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</si>
  <si>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</si>
  <si>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</si>
  <si>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</si>
  <si>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</si>
  <si>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</si>
  <si>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</si>
  <si>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</si>
  <si>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</si>
  <si>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</si>
  <si>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</si>
  <si>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</si>
  <si>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</si>
  <si>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</si>
  <si>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</si>
  <si>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</si>
  <si>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</si>
  <si>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</si>
  <si>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</si>
  <si>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</si>
  <si>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</si>
  <si>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</si>
  <si>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</si>
  <si>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</si>
  <si>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</si>
  <si>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</si>
  <si>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</si>
  <si>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</si>
  <si>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</si>
  <si>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</si>
  <si>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</si>
  <si>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</si>
  <si>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</si>
  <si>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</si>
  <si>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</si>
  <si>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</si>
  <si>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</si>
  <si>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</si>
  <si>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</si>
  <si>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</si>
  <si>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</si>
  <si>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</si>
  <si>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</si>
  <si>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</si>
  <si>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</si>
  <si>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</si>
  <si>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</si>
  <si>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</si>
  <si>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</si>
  <si>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</si>
  <si>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</si>
  <si>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</si>
  <si>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</si>
  <si>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</si>
  <si>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</si>
  <si>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</si>
  <si>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</si>
  <si>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</si>
  <si>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</si>
  <si>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</si>
  <si>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</si>
  <si>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</si>
  <si>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</si>
  <si>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</si>
  <si>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</si>
  <si>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</si>
  <si>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</si>
  <si>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</si>
  <si>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</si>
  <si>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</si>
  <si>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</si>
  <si>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</si>
  <si>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</si>
  <si>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</si>
  <si>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</si>
  <si>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</si>
  <si>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</si>
  <si>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</si>
  <si>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</si>
  <si>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</si>
  <si>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</si>
  <si>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</si>
  <si>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</si>
  <si>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</si>
  <si>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</si>
  <si>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</si>
  <si>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</si>
  <si>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</si>
  <si>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</si>
  <si>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</si>
  <si>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</si>
  <si>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</si>
  <si>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</si>
  <si>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</si>
  <si>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</si>
  <si>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</si>
  <si>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</si>
  <si>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</si>
  <si>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</si>
  <si>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</si>
  <si>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</si>
  <si>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</si>
  <si>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</si>
  <si>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</si>
  <si>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</si>
  <si>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</si>
  <si>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</si>
  <si>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</si>
  <si>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</si>
  <si>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</si>
  <si>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</si>
  <si>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</si>
  <si>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</si>
  <si>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</si>
  <si>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</si>
  <si>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</si>
  <si>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</si>
  <si>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</si>
  <si>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</si>
  <si>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</si>
  <si>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</si>
  <si>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</si>
  <si>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</si>
  <si>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</si>
  <si>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</si>
  <si>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</si>
  <si>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</si>
  <si>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</si>
  <si>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</si>
  <si>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</si>
  <si>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</si>
  <si>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</si>
  <si>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</si>
  <si>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</si>
  <si>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</si>
  <si>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</si>
  <si>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</si>
  <si>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</si>
  <si>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</si>
  <si>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</si>
  <si>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</si>
  <si>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</si>
  <si>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</si>
  <si>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</si>
  <si>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</si>
  <si>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</si>
  <si>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</si>
  <si>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</si>
  <si>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</si>
  <si>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</si>
  <si>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</si>
  <si>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</si>
  <si>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</si>
  <si>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</si>
  <si>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</si>
  <si>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</si>
  <si>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</si>
  <si>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</si>
  <si>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</si>
  <si>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</si>
  <si>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</si>
  <si>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</si>
  <si>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</si>
  <si>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</si>
  <si>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</si>
  <si>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</si>
  <si>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</si>
  <si>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</si>
  <si>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</si>
  <si>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</si>
  <si>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</si>
  <si>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</si>
  <si>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</si>
  <si>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</si>
  <si>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</si>
  <si>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</si>
  <si>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</si>
  <si>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</si>
  <si>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</si>
  <si>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</si>
  <si>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</si>
  <si>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</si>
  <si>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</si>
  <si>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</si>
  <si>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</si>
  <si>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</si>
  <si>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</si>
  <si>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</si>
  <si>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</si>
  <si>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</si>
  <si>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</si>
  <si>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</si>
  <si>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</si>
  <si>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</si>
  <si>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</si>
  <si>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</si>
  <si>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</si>
  <si>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</si>
  <si>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</si>
  <si>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</si>
  <si>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</si>
  <si>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</si>
  <si>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</si>
  <si>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</si>
  <si>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</si>
  <si>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</si>
  <si>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</si>
  <si>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</si>
  <si>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</si>
  <si>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</si>
  <si>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</si>
  <si>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</si>
  <si>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</si>
  <si>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</si>
  <si>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</si>
  <si>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</si>
  <si>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</si>
  <si>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</si>
  <si>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</si>
  <si>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</si>
  <si>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</si>
  <si>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</si>
  <si>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</si>
  <si>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</si>
  <si>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</si>
  <si>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</si>
  <si>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</si>
  <si>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</si>
  <si>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</si>
  <si>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</si>
  <si>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</si>
  <si>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</si>
  <si>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</si>
  <si>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</si>
  <si>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</si>
  <si>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</si>
  <si>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</si>
  <si>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</si>
  <si>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</si>
  <si>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</si>
  <si>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</si>
  <si>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</si>
  <si>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</si>
  <si>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</si>
  <si>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</si>
  <si>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</si>
  <si>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</si>
  <si>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</si>
  <si>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</si>
  <si>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</si>
  <si>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</si>
  <si>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</si>
  <si>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</si>
  <si>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</si>
  <si>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</si>
  <si>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</si>
  <si>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</si>
  <si>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</si>
  <si>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</si>
  <si>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</si>
  <si>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</si>
  <si>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</si>
  <si>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</si>
  <si>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</si>
  <si>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</si>
  <si>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</si>
  <si>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</si>
  <si>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</si>
  <si>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</si>
  <si>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</si>
  <si>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</si>
  <si>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</si>
  <si>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</si>
  <si>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</si>
  <si>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</si>
  <si>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</si>
  <si>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</si>
  <si>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</si>
  <si>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</si>
  <si>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</si>
  <si>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</si>
  <si>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</si>
  <si>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</si>
  <si>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</si>
  <si>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</si>
  <si>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</si>
  <si>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</si>
  <si>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</si>
  <si>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</si>
  <si>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</si>
  <si>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</si>
  <si>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</si>
  <si>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</si>
  <si>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</si>
  <si>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</si>
  <si>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</si>
  <si>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</si>
  <si>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</si>
  <si>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</si>
  <si>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</si>
  <si>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</si>
  <si>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</si>
  <si>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</si>
  <si>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</si>
  <si>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</si>
  <si>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</si>
  <si>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</si>
  <si>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</si>
  <si>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</si>
  <si>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</si>
  <si>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</si>
  <si>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</si>
  <si>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</si>
  <si>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</si>
  <si>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</si>
  <si>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</si>
  <si>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</si>
  <si>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</si>
  <si>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</si>
  <si>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</si>
  <si>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</si>
  <si>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</si>
  <si>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</si>
  <si>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</si>
  <si>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</si>
  <si>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</si>
  <si>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</si>
  <si>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</si>
  <si>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</si>
  <si>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</si>
  <si>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</si>
  <si>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</si>
  <si>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</si>
  <si>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</si>
  <si>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</si>
  <si>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</si>
  <si>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</si>
  <si>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</si>
  <si>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</si>
  <si>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</si>
  <si>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</si>
  <si>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</si>
  <si>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</si>
  <si>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</si>
  <si>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</si>
  <si>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</si>
  <si>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</si>
  <si>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</si>
  <si>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</si>
  <si>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</si>
  <si>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</si>
  <si>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</si>
  <si>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</si>
  <si>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</si>
  <si>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</si>
  <si>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</si>
  <si>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</si>
  <si>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</si>
  <si>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</si>
  <si>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</si>
  <si>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</si>
  <si>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</si>
  <si>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</si>
  <si>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</si>
  <si>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</si>
  <si>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</si>
  <si>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</si>
  <si>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</si>
  <si>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</si>
  <si>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</si>
  <si>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</si>
  <si>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</si>
  <si>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</si>
  <si>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</si>
  <si>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</si>
  <si>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</si>
  <si>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</si>
  <si>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</si>
  <si>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</si>
  <si>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</si>
  <si>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</si>
  <si>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</si>
  <si>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</si>
  <si>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</si>
  <si>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</si>
  <si>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</si>
  <si>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</si>
  <si>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</si>
  <si>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</si>
  <si>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</si>
  <si>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</si>
  <si>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</si>
  <si>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</si>
  <si>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</si>
  <si>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</si>
  <si>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</si>
  <si>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</si>
  <si>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</si>
  <si>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</si>
  <si>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</si>
  <si>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</si>
  <si>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</si>
  <si>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</si>
  <si>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</si>
  <si>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</si>
  <si>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</si>
  <si>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</si>
  <si>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</si>
  <si>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</si>
  <si>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</si>
  <si>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</si>
  <si>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</si>
  <si>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</si>
  <si>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</si>
  <si>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</si>
  <si>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</si>
  <si>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</si>
  <si>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</si>
  <si>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</si>
  <si>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</si>
  <si>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</si>
  <si>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</si>
  <si>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</si>
  <si>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</si>
  <si>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</si>
  <si>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</si>
  <si>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</si>
  <si>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</si>
  <si>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</si>
  <si>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</si>
  <si>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</si>
  <si>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</si>
  <si>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</si>
  <si>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</si>
  <si>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</si>
  <si>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</si>
  <si>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</si>
  <si>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</si>
  <si>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</si>
  <si>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</si>
  <si>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</si>
  <si>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</si>
  <si>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</si>
  <si>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</si>
  <si>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</si>
  <si>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</si>
  <si>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</si>
  <si>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</si>
  <si>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</si>
  <si>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</si>
  <si>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</si>
  <si>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</si>
  <si>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</si>
  <si>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</si>
  <si>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</si>
  <si>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</si>
  <si>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</si>
  <si>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</si>
  <si>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</si>
  <si>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</si>
  <si>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</si>
  <si>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</si>
  <si>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</si>
  <si>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</si>
  <si>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</si>
  <si>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</si>
  <si>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</si>
  <si>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</si>
  <si>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</si>
  <si>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</si>
  <si>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</si>
  <si>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</si>
  <si>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</si>
  <si>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</si>
  <si>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</si>
  <si>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</si>
  <si>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</si>
  <si>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</si>
  <si>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</si>
  <si>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</si>
  <si>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</si>
  <si>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</si>
  <si>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</si>
  <si>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</si>
  <si>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</si>
  <si>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</si>
  <si>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</si>
  <si>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</si>
  <si>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</si>
  <si>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</si>
  <si>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</si>
  <si>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</si>
  <si>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</si>
  <si>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</si>
  <si>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</si>
  <si>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</si>
  <si>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</si>
  <si>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</si>
  <si>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</si>
  <si>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</si>
  <si>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</si>
  <si>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</si>
  <si>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</si>
  <si>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</si>
  <si>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</si>
  <si>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</si>
  <si>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</si>
  <si>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</si>
  <si>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</si>
  <si>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</si>
  <si>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</si>
  <si>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</si>
  <si>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</si>
  <si>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</si>
  <si>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</si>
  <si>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</si>
  <si>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</si>
  <si>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</si>
  <si>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</si>
  <si>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</si>
  <si>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</si>
  <si>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</si>
  <si>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</si>
  <si>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</si>
  <si>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</si>
  <si>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</si>
  <si>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</si>
  <si>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</si>
  <si>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</si>
  <si>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</si>
  <si>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</si>
  <si>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</si>
  <si>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</si>
  <si>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</si>
  <si>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</si>
  <si>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</si>
  <si>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</si>
  <si>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</si>
  <si>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</si>
  <si>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</si>
  <si>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</si>
  <si>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</si>
  <si>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</si>
  <si>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</si>
  <si>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</si>
  <si>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</si>
  <si>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</si>
  <si>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</si>
  <si>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</si>
  <si>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</si>
  <si>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</si>
  <si>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</si>
  <si>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</si>
  <si>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</si>
  <si>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</si>
  <si>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</si>
  <si>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</si>
  <si>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</si>
  <si>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</si>
  <si>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</si>
  <si>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</si>
  <si>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</si>
  <si>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</si>
  <si>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</si>
  <si>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</si>
  <si>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</si>
  <si>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</si>
  <si>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</si>
  <si>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</si>
  <si>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</si>
  <si>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</si>
  <si>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</si>
  <si>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</si>
  <si>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</si>
  <si>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</si>
  <si>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</si>
  <si>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</si>
  <si>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</si>
  <si>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</si>
  <si>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</si>
  <si>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</si>
  <si>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</si>
  <si>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</si>
  <si>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</si>
  <si>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</si>
  <si>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</si>
  <si>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</si>
  <si>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</si>
  <si>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</si>
  <si>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</si>
  <si>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</si>
  <si>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</si>
  <si>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</si>
  <si>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</si>
  <si>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</si>
  <si>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</si>
  <si>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</si>
  <si>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</si>
  <si>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</si>
  <si>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</si>
  <si>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</si>
  <si>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</si>
  <si>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</si>
  <si>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</si>
  <si>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</si>
  <si>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</si>
  <si>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</si>
  <si>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</si>
  <si>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</si>
  <si>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</si>
  <si>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</si>
  <si>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</si>
  <si>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</si>
  <si>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</si>
  <si>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</si>
  <si>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</si>
  <si>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</si>
  <si>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</si>
  <si>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</si>
  <si>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</si>
  <si>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</si>
  <si>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</si>
  <si>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</si>
  <si>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</si>
  <si>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</si>
  <si>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</si>
  <si>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</si>
  <si>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</si>
  <si>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</si>
  <si>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</si>
  <si>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</si>
  <si>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</si>
  <si>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</si>
  <si>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</si>
  <si>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</si>
  <si>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</si>
  <si>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</si>
  <si>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</si>
  <si>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</si>
  <si>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</si>
  <si>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</si>
  <si>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</si>
  <si>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</si>
  <si>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</si>
  <si>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</si>
  <si>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</si>
  <si>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</si>
  <si>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</si>
  <si>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</si>
  <si>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</si>
  <si>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</si>
  <si>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</si>
  <si>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</si>
  <si>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</si>
  <si>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</si>
  <si>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</si>
  <si>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</si>
  <si>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</si>
  <si>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</si>
  <si>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</si>
  <si>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</si>
  <si>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</si>
  <si>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</si>
  <si>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</si>
  <si>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</si>
  <si>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</si>
  <si>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</si>
  <si>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</si>
  <si>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</si>
  <si>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</si>
  <si>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</si>
  <si>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</si>
  <si>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</si>
  <si>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</si>
  <si>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</si>
  <si>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</si>
  <si>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</si>
  <si>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</si>
  <si>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</si>
  <si>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</si>
  <si>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</si>
  <si>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</si>
  <si>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</si>
  <si>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</si>
  <si>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</si>
  <si>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</si>
  <si>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</si>
  <si>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</si>
  <si>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</si>
  <si>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</si>
  <si>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</si>
  <si>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</si>
  <si>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</si>
  <si>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</si>
  <si>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</si>
  <si>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</si>
  <si>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</si>
  <si>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</si>
  <si>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</si>
  <si>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</si>
  <si>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</si>
  <si>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</si>
  <si>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</si>
  <si>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</si>
  <si>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</si>
  <si>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</si>
  <si>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</si>
  <si>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</si>
  <si>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</si>
  <si>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</si>
  <si>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</si>
  <si>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</si>
  <si>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</si>
  <si>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</si>
  <si>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</si>
  <si>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</si>
  <si>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</si>
  <si>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</si>
  <si>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</si>
  <si>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</si>
  <si>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</si>
  <si>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</si>
  <si>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</si>
  <si>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</si>
  <si>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</si>
  <si>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</si>
  <si>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</si>
  <si>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</si>
  <si>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</si>
  <si>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</si>
  <si>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</si>
  <si>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</si>
  <si>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</si>
  <si>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</si>
  <si>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</si>
  <si>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</si>
  <si>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</si>
  <si>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</si>
  <si>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</si>
  <si>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</si>
  <si>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</si>
  <si>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</si>
  <si>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</si>
  <si>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</si>
  <si>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</si>
  <si>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</si>
  <si>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</si>
  <si>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</si>
  <si>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</si>
  <si>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</si>
  <si>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</si>
  <si>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</si>
  <si>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</si>
  <si>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</si>
  <si>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</si>
  <si>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</si>
  <si>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</si>
  <si>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</si>
  <si>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</si>
  <si>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</si>
  <si>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</si>
  <si>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</si>
  <si>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</si>
  <si>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</si>
  <si>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</si>
  <si>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</si>
  <si>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</si>
  <si>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</si>
  <si>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</si>
  <si>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</si>
  <si>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</si>
  <si>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</si>
  <si>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</si>
  <si>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</si>
  <si>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</si>
  <si>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</si>
  <si>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</si>
  <si>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</si>
  <si>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</si>
  <si>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</si>
  <si>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</si>
  <si>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</si>
  <si>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</si>
  <si>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</si>
  <si>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</si>
  <si>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</si>
  <si>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</si>
  <si>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</si>
  <si>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</si>
  <si>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</si>
  <si>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</si>
  <si>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</si>
  <si>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</si>
  <si>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</si>
  <si>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</si>
  <si>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</si>
  <si>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</si>
  <si>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</si>
  <si>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</si>
  <si>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</si>
  <si>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</si>
  <si>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</si>
  <si>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</si>
  <si>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</si>
  <si>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</si>
  <si>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</si>
  <si>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</si>
  <si>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</si>
  <si>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</si>
  <si>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</si>
  <si>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</si>
  <si>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</si>
  <si>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</si>
  <si>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</si>
  <si>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</si>
  <si>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</si>
  <si>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</si>
  <si>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</si>
  <si>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</si>
  <si>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</si>
  <si>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</si>
  <si>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</si>
  <si>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</si>
  <si>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</si>
  <si>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</si>
  <si>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</si>
  <si>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</si>
  <si>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</si>
  <si>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</si>
  <si>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</si>
  <si>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</si>
  <si>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</si>
  <si>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</si>
  <si>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</si>
  <si>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</si>
  <si>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</si>
  <si>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</si>
  <si>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</si>
  <si>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</si>
  <si>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</si>
  <si>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</si>
  <si>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</si>
  <si>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</si>
  <si>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</si>
  <si>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</si>
  <si>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</si>
  <si>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</si>
  <si>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</si>
  <si>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</si>
  <si>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</si>
  <si>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</si>
  <si>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</si>
  <si>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</si>
  <si>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</si>
  <si>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</si>
  <si>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</si>
  <si>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</si>
  <si>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</si>
  <si>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</si>
  <si>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</si>
  <si>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</si>
  <si>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</si>
  <si>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</si>
  <si>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</si>
  <si>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</si>
  <si>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</si>
  <si>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</si>
  <si>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</si>
  <si>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</si>
  <si>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</si>
  <si>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</si>
  <si>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</si>
  <si>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</si>
  <si>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</si>
  <si>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</si>
  <si>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</si>
  <si>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</si>
  <si>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</si>
  <si>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</si>
  <si>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</si>
  <si>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</si>
  <si>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</si>
  <si>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</si>
  <si>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</si>
  <si>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</si>
  <si>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</si>
  <si>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</si>
  <si>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</si>
  <si>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</si>
  <si>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</si>
  <si>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</si>
  <si>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</si>
  <si>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</si>
  <si>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</si>
  <si>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</si>
  <si>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</si>
  <si>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</si>
  <si>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</si>
  <si>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</si>
  <si>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</si>
  <si>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</si>
  <si>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</si>
  <si>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</si>
  <si>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</si>
  <si>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</si>
  <si>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</si>
  <si>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</si>
  <si>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</si>
  <si>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</si>
  <si>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</si>
  <si>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</si>
  <si>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</si>
  <si>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</si>
  <si>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</si>
  <si>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</si>
  <si>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</si>
  <si>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</si>
  <si>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</si>
  <si>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</si>
  <si>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</si>
  <si>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</si>
  <si>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</si>
  <si>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</si>
  <si>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</si>
  <si>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</si>
  <si>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</si>
  <si>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</si>
  <si>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</si>
  <si>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</si>
  <si>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</si>
  <si>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</si>
  <si>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</si>
  <si>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</si>
  <si>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</si>
  <si>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</si>
  <si>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</si>
  <si>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</si>
  <si>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</si>
  <si>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</si>
  <si>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</si>
  <si>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</si>
  <si>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</si>
  <si>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</si>
  <si>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</si>
  <si>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</si>
  <si>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</si>
  <si>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</si>
  <si>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</si>
  <si>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</si>
  <si>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</si>
  <si>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</si>
  <si>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</si>
  <si>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</si>
  <si>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</si>
  <si>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</si>
  <si>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</si>
  <si>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</si>
  <si>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</si>
  <si>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</si>
  <si>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</si>
  <si>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</si>
  <si>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</si>
  <si>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</si>
  <si>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</si>
  <si>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</si>
  <si>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</si>
  <si>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</si>
  <si>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</si>
  <si>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</si>
  <si>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</si>
  <si>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</si>
  <si>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</si>
  <si>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</si>
  <si>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</si>
  <si>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</si>
  <si>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</si>
  <si>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</si>
  <si>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</si>
  <si>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</si>
  <si>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</si>
  <si>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</si>
  <si>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</si>
  <si>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</si>
  <si>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</si>
  <si>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</si>
  <si>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</si>
  <si>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</si>
  <si>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</si>
  <si>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</si>
  <si>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</si>
  <si>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</si>
  <si>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</si>
  <si>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</si>
  <si>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</si>
  <si>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</si>
  <si>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</si>
  <si>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</si>
  <si>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</si>
  <si>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</si>
  <si>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</si>
  <si>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</si>
  <si>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</si>
  <si>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</si>
  <si>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</si>
  <si>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</si>
  <si>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</si>
  <si>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</si>
  <si>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</si>
  <si>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</si>
  <si>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</si>
  <si>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</si>
  <si>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</si>
  <si>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</si>
  <si>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</si>
  <si>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</si>
  <si>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</si>
  <si>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</si>
  <si>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</si>
  <si>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</si>
  <si>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</si>
  <si>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</si>
  <si>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</si>
  <si>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</si>
  <si>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</si>
  <si>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</si>
  <si>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</si>
  <si>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</si>
  <si>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</si>
  <si>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</si>
  <si>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</si>
  <si>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</si>
  <si>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</si>
  <si>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</si>
  <si>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</si>
  <si>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</si>
  <si>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</si>
  <si>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</si>
  <si>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</si>
  <si>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</si>
  <si>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</si>
  <si>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</si>
  <si>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</si>
  <si>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</si>
  <si>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</si>
  <si>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</si>
  <si>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</si>
  <si>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</si>
  <si>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</si>
  <si>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</si>
  <si>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</si>
  <si>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</si>
  <si>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</si>
  <si>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</si>
  <si>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</si>
  <si>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</si>
  <si>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</si>
  <si>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</si>
  <si>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</si>
  <si>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</si>
  <si>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</si>
  <si>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</si>
  <si>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</si>
  <si>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</si>
  <si>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</si>
  <si>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</si>
  <si>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</si>
  <si>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</si>
  <si>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</si>
  <si>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</si>
  <si>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</si>
  <si>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</si>
  <si>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</si>
  <si>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</si>
  <si>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</si>
  <si>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</si>
  <si>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</si>
  <si>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</si>
  <si>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</si>
  <si>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</si>
  <si>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</si>
  <si>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</si>
  <si>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</si>
  <si>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</si>
  <si>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</si>
  <si>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</si>
  <si>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</si>
  <si>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</si>
  <si>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</si>
  <si>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</si>
  <si>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</si>
  <si>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</si>
  <si>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</si>
  <si>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</si>
  <si>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</si>
  <si>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</si>
  <si>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</si>
  <si>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</si>
  <si>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</si>
  <si>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</si>
  <si>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</si>
  <si>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</si>
  <si>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</si>
  <si>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</si>
  <si>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</si>
  <si>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</si>
  <si>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</si>
  <si>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</si>
  <si>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</si>
  <si>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</si>
  <si>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</si>
  <si>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</si>
  <si>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</si>
  <si>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</si>
  <si>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</si>
  <si>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</si>
  <si>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</si>
  <si>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</si>
  <si>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</si>
  <si>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</si>
  <si>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</si>
  <si>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</si>
  <si>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</si>
  <si>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</si>
  <si>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</si>
  <si>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</si>
  <si>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</si>
  <si>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</si>
  <si>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</si>
  <si>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</si>
  <si>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</si>
  <si>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</si>
  <si>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</si>
  <si>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</si>
  <si>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</si>
  <si>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</si>
  <si>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</si>
  <si>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</si>
  <si>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</si>
  <si>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</si>
  <si>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</si>
  <si>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</si>
  <si>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</si>
  <si>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</si>
  <si>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</si>
  <si>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</si>
  <si>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</si>
  <si>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</si>
  <si>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</si>
  <si>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</si>
  <si>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</si>
  <si>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</si>
  <si>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</si>
  <si>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</si>
  <si>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</si>
  <si>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</si>
  <si>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</si>
  <si>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</si>
  <si>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</si>
  <si>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</si>
  <si>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</si>
  <si>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</si>
  <si>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</si>
  <si>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</si>
  <si>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</si>
  <si>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</si>
  <si>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</si>
  <si>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</si>
  <si>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</si>
  <si>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</si>
  <si>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</si>
  <si>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</si>
  <si>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</si>
  <si>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</si>
  <si>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</si>
  <si>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</si>
  <si>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</si>
  <si>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</si>
  <si>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</si>
  <si>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</si>
  <si>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</si>
  <si>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</si>
  <si>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</si>
  <si>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</si>
  <si>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</si>
  <si>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</si>
  <si>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</si>
  <si>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</si>
  <si>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</si>
  <si>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</si>
  <si>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</si>
  <si>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</si>
  <si>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</si>
  <si>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</si>
  <si>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</si>
  <si>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</si>
  <si>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</si>
  <si>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</si>
  <si>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</si>
  <si>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</si>
  <si>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</si>
  <si>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</si>
  <si>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</si>
  <si>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</si>
  <si>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</si>
  <si>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</si>
  <si>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</si>
  <si>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</si>
  <si>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</si>
  <si>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</si>
  <si>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</si>
  <si>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</si>
  <si>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</si>
  <si>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</si>
  <si>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</si>
  <si>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</si>
  <si>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</si>
  <si>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</si>
  <si>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</si>
  <si>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</si>
  <si>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</si>
  <si>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</si>
  <si>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</si>
  <si>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</si>
  <si>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</si>
  <si>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</si>
  <si>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</si>
  <si>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</si>
  <si>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</si>
  <si>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</si>
  <si>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</si>
  <si>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</si>
  <si>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</si>
  <si>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</si>
  <si>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</si>
  <si>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</si>
  <si>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</si>
  <si>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</si>
  <si>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</si>
  <si>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</si>
  <si>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</si>
  <si>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</si>
  <si>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</si>
  <si>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</si>
  <si>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</si>
  <si>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</si>
  <si>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</si>
  <si>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</si>
  <si>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</si>
  <si>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</si>
  <si>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</si>
  <si>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</si>
  <si>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</si>
  <si>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</si>
  <si>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</si>
  <si>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</si>
  <si>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</si>
  <si>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</si>
  <si>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</si>
  <si>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</si>
  <si>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</si>
  <si>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</si>
  <si>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</si>
  <si>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</si>
  <si>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</si>
  <si>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</si>
  <si>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</si>
  <si>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</si>
  <si>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</si>
  <si>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</si>
  <si>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</si>
  <si>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</si>
  <si>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</si>
  <si>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</si>
  <si>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</si>
  <si>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</si>
  <si>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</si>
  <si>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</si>
  <si>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</si>
  <si>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</si>
  <si>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</si>
  <si>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</si>
  <si>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</si>
  <si>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</si>
  <si>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</si>
  <si>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</si>
  <si>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</si>
  <si>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</si>
  <si>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</si>
  <si>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</si>
  <si>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</si>
  <si>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</si>
  <si>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</si>
  <si>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</si>
  <si>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</si>
  <si>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</si>
  <si>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</si>
  <si>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</si>
  <si>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</si>
  <si>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</si>
  <si>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</si>
  <si>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</si>
  <si>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</si>
  <si>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</si>
  <si>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</si>
  <si>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</si>
  <si>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</si>
  <si>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</si>
  <si>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</si>
  <si>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</si>
  <si>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</si>
  <si>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</si>
  <si>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</si>
  <si>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</si>
  <si>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</si>
  <si>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</si>
  <si>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</si>
  <si>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</si>
  <si>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</si>
  <si>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</si>
  <si>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</si>
  <si>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</si>
  <si>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</si>
  <si>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</si>
  <si>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</si>
  <si>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</si>
  <si>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</si>
  <si>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</si>
  <si>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</si>
  <si>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</si>
  <si>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</si>
  <si>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</si>
  <si>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</si>
  <si>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</si>
  <si>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</si>
  <si>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</si>
  <si>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</si>
  <si>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</si>
  <si>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</si>
  <si>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</si>
  <si>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</si>
  <si>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</si>
  <si>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</si>
  <si>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</si>
  <si>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</si>
  <si>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</si>
  <si>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</si>
  <si>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</si>
  <si>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</si>
  <si>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</si>
  <si>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</si>
  <si>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</si>
  <si>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</si>
  <si>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</si>
  <si>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</si>
  <si>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</si>
  <si>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</si>
  <si>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</si>
  <si>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</si>
  <si>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</si>
  <si>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</si>
  <si>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</si>
  <si>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</si>
  <si>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</si>
  <si>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</si>
  <si>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</si>
  <si>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</si>
  <si>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</si>
  <si>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</si>
  <si>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</si>
  <si>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</si>
  <si>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</si>
  <si>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</si>
  <si>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</si>
  <si>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</si>
  <si>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</si>
  <si>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</si>
  <si>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</si>
  <si>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</si>
  <si>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</si>
  <si>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</si>
  <si>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</si>
  <si>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</si>
  <si>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</si>
  <si>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</si>
  <si>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</si>
  <si>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</si>
  <si>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</si>
  <si>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</si>
  <si>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</si>
  <si>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</si>
  <si>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</si>
  <si>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</si>
  <si>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</si>
  <si>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</si>
  <si>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</si>
  <si>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</si>
  <si>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</si>
  <si>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</si>
  <si>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</si>
  <si>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</si>
  <si>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</si>
  <si>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</si>
  <si>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</si>
  <si>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</si>
  <si>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</si>
  <si>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</si>
  <si>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</si>
  <si>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</si>
  <si>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</si>
  <si>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</si>
  <si>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</si>
  <si>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</si>
  <si>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</si>
  <si>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</si>
  <si>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</si>
  <si>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</si>
  <si>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</si>
  <si>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</si>
  <si>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</si>
  <si>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</si>
  <si>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</si>
  <si>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</si>
  <si>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</si>
  <si>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</si>
  <si>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</si>
  <si>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</si>
  <si>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</si>
  <si>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</si>
  <si>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</si>
  <si>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</si>
  <si>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</si>
  <si>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</si>
  <si>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</si>
  <si>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</si>
  <si>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</si>
  <si>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</si>
  <si>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</si>
  <si>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</si>
  <si>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</si>
  <si>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</si>
  <si>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</si>
  <si>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</si>
  <si>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</si>
  <si>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</si>
  <si>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</si>
  <si>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</si>
  <si>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</si>
  <si>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</si>
  <si>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</si>
  <si>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</si>
  <si>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</si>
  <si>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</si>
  <si>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</si>
  <si>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</si>
  <si>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</si>
  <si>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</si>
  <si>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</si>
  <si>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</si>
  <si>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</si>
  <si>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</si>
  <si>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</si>
  <si>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</si>
  <si>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</si>
  <si>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</si>
  <si>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</si>
  <si>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</si>
  <si>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</si>
  <si>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</si>
  <si>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</si>
  <si>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</si>
  <si>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</si>
  <si>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</si>
  <si>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</si>
  <si>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</si>
  <si>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</si>
  <si>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</si>
  <si>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</si>
  <si>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</si>
  <si>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</si>
  <si>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</si>
  <si>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</si>
  <si>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</si>
  <si>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</si>
  <si>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</si>
  <si>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</si>
  <si>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</si>
  <si>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</si>
  <si>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</si>
  <si>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</si>
  <si>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</si>
  <si>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</si>
  <si>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</si>
  <si>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</si>
  <si>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</si>
  <si>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</si>
  <si>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</si>
  <si>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</si>
  <si>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</si>
  <si>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</si>
  <si>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</si>
  <si>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</si>
  <si>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</si>
  <si>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</si>
  <si>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</si>
  <si>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</si>
  <si>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</si>
  <si>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</si>
  <si>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</si>
  <si>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</si>
  <si>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</si>
  <si>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</si>
  <si>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</si>
  <si>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</si>
  <si>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</si>
  <si>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</si>
  <si>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</si>
  <si>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</si>
  <si>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</si>
  <si>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</si>
  <si>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</si>
  <si>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</si>
  <si>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</si>
  <si>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</si>
  <si>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</si>
  <si>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</si>
  <si>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</si>
  <si>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</si>
  <si>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</si>
  <si>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</si>
  <si>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</si>
  <si>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</si>
  <si>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</si>
  <si>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</si>
  <si>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</si>
  <si>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</si>
  <si>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</si>
  <si>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</si>
  <si>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</si>
  <si>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</si>
  <si>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</si>
  <si>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</si>
  <si>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</si>
  <si>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</si>
  <si>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</si>
  <si>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</si>
  <si>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</si>
  <si>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</si>
  <si>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</si>
  <si>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</si>
  <si>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</si>
  <si>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</si>
  <si>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</si>
  <si>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</si>
  <si>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</si>
  <si>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</si>
  <si>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</si>
  <si>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</si>
  <si>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</si>
  <si>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</si>
  <si>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</si>
  <si>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</si>
  <si>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</si>
  <si>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</si>
  <si>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</si>
  <si>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</si>
  <si>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</si>
  <si>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</si>
  <si>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</si>
  <si>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</si>
  <si>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</si>
  <si>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</si>
  <si>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</si>
  <si>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</si>
  <si>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</si>
  <si>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</si>
  <si>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</si>
  <si>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</si>
  <si>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</si>
  <si>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</si>
  <si>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</si>
  <si>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</si>
  <si>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</si>
  <si>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</si>
  <si>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</si>
  <si>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</si>
  <si>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</si>
  <si>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</si>
  <si>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</si>
  <si>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</si>
  <si>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</si>
  <si>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</si>
  <si>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</si>
  <si>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</si>
  <si>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</si>
  <si>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</si>
  <si>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</si>
  <si>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</si>
  <si>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</si>
  <si>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</si>
  <si>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</si>
  <si>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</si>
  <si>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</si>
  <si>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</si>
  <si>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</si>
  <si>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</si>
  <si>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</si>
  <si>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</si>
  <si>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</si>
  <si>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</si>
  <si>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</si>
  <si>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</si>
  <si>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</si>
  <si>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</si>
  <si>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</si>
  <si>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</si>
  <si>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</si>
  <si>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</si>
  <si>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</si>
  <si>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</si>
  <si>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</si>
  <si>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</si>
  <si>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</si>
  <si>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</si>
  <si>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</si>
  <si>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</si>
  <si>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</si>
  <si>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</si>
  <si>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</si>
  <si>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</si>
  <si>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</si>
  <si>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</si>
  <si>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</si>
  <si>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</si>
  <si>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</si>
  <si>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</si>
  <si>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</si>
  <si>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</si>
  <si>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</si>
  <si>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</si>
  <si>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</si>
  <si>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</si>
  <si>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</si>
  <si>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</si>
  <si>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</si>
  <si>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</si>
  <si>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</si>
  <si>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</si>
  <si>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</si>
  <si>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</si>
  <si>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</si>
  <si>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</si>
  <si>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</si>
  <si>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</si>
  <si>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</si>
  <si>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</si>
  <si>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</si>
  <si>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</si>
  <si>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</si>
  <si>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</si>
  <si>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</si>
  <si>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</si>
  <si>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</si>
  <si>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</si>
  <si>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</si>
  <si>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</si>
  <si>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</si>
  <si>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</si>
  <si>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</si>
  <si>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</si>
  <si>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</si>
  <si>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</si>
  <si>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</si>
  <si>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</si>
  <si>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</si>
  <si>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</si>
  <si>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</si>
  <si>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</si>
  <si>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</si>
  <si>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</si>
  <si>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</si>
  <si>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</si>
  <si>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</si>
  <si>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</si>
  <si>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</si>
  <si>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</si>
  <si>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</si>
  <si>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</si>
  <si>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</si>
  <si>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</si>
  <si>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</si>
  <si>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</si>
  <si>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</si>
  <si>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</si>
  <si>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</si>
  <si>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</si>
  <si>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</si>
  <si>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</si>
  <si>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</si>
  <si>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</si>
  <si>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</si>
  <si>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</si>
  <si>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</si>
  <si>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</si>
  <si>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</si>
  <si>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</si>
  <si>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</si>
  <si>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</si>
  <si>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</si>
  <si>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</si>
  <si>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</si>
  <si>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</si>
  <si>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</si>
  <si>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</si>
  <si>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</si>
  <si>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</si>
  <si>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</si>
  <si>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</si>
  <si>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</si>
  <si>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</si>
  <si>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</si>
  <si>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</si>
  <si>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</si>
  <si>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</si>
  <si>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</si>
  <si>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</si>
  <si>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</si>
  <si>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</si>
  <si>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</si>
  <si>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</si>
  <si>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</si>
  <si>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</si>
  <si>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</si>
  <si>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</si>
  <si>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</si>
  <si>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</si>
  <si>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</si>
  <si>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</si>
  <si>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</si>
  <si>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</si>
  <si>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</si>
  <si>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</si>
  <si>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</si>
  <si>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</si>
  <si>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</si>
  <si>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</si>
  <si>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</si>
  <si>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</si>
  <si>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</si>
  <si>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</si>
  <si>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</si>
  <si>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</si>
  <si>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</si>
  <si>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</si>
  <si>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</si>
  <si>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</si>
  <si>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</si>
  <si>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</si>
  <si>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</si>
  <si>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</si>
  <si>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</si>
  <si>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</si>
  <si>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</si>
  <si>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</si>
  <si>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</si>
  <si>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</si>
  <si>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</si>
  <si>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</si>
  <si>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</si>
  <si>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</si>
  <si>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</si>
  <si>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</si>
  <si>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</si>
  <si>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</si>
  <si>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</si>
  <si>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</si>
  <si>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</si>
  <si>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</si>
  <si>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</si>
  <si>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</si>
  <si>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</si>
  <si>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</si>
  <si>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</si>
  <si>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</si>
  <si>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</si>
  <si>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</si>
  <si>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</si>
  <si>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</si>
  <si>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</si>
  <si>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</si>
  <si>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</si>
  <si>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</si>
  <si>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</si>
  <si>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</si>
  <si>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</si>
  <si>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</si>
  <si>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</si>
  <si>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</si>
  <si>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</si>
  <si>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</si>
  <si>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</si>
  <si>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</si>
  <si>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</si>
  <si>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</si>
  <si>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</si>
  <si>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</si>
  <si>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</si>
  <si>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</si>
  <si>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</si>
  <si>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</si>
  <si>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</si>
  <si>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</si>
  <si>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</si>
  <si>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</si>
  <si>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</si>
  <si>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</si>
  <si>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</si>
  <si>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</si>
  <si>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</si>
  <si>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</si>
  <si>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</si>
  <si>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</si>
  <si>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</si>
  <si>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</si>
  <si>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</si>
  <si>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</si>
  <si>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</si>
  <si>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</si>
  <si>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</si>
  <si>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</si>
  <si>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</si>
  <si>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</si>
  <si>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</si>
  <si>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</si>
  <si>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</si>
  <si>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</si>
  <si>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</si>
  <si>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</si>
  <si>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</si>
  <si>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</si>
  <si>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</si>
  <si>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</si>
  <si>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</si>
  <si>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</si>
  <si>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</si>
  <si>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</si>
  <si>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</si>
  <si>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</si>
  <si>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</si>
  <si>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</si>
  <si>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</si>
  <si>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</si>
  <si>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</si>
  <si>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</si>
  <si>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</si>
  <si>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</si>
  <si>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</si>
  <si>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</si>
  <si>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</si>
  <si>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</si>
  <si>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</si>
  <si>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</si>
  <si>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</si>
  <si>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</si>
  <si>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</si>
  <si>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</si>
  <si>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</si>
  <si>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</si>
  <si>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</si>
  <si>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</si>
  <si>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</si>
  <si>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</si>
  <si>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</si>
  <si>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</si>
  <si>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</si>
  <si>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</si>
  <si>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</si>
  <si>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</si>
  <si>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</si>
  <si>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</si>
  <si>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</si>
  <si>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</si>
  <si>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</si>
  <si>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</si>
  <si>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</si>
  <si>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</si>
  <si>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</si>
  <si>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</si>
  <si>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</si>
  <si>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</si>
  <si>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</si>
  <si>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</si>
  <si>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</si>
  <si>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</si>
  <si>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</si>
  <si>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</si>
  <si>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</si>
  <si>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</si>
  <si>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</si>
  <si>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</si>
  <si>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</si>
  <si>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</si>
  <si>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</si>
  <si>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</si>
  <si>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</si>
  <si>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</si>
  <si>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</si>
  <si>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</si>
  <si>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</si>
  <si>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</si>
  <si>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</si>
  <si>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</si>
  <si>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</si>
  <si>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</si>
  <si>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</si>
  <si>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</si>
  <si>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</si>
  <si>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</si>
  <si>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</si>
  <si>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</si>
  <si>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</si>
  <si>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</si>
  <si>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</si>
  <si>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</si>
  <si>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</si>
  <si>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</si>
  <si>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</si>
  <si>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</si>
  <si>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</si>
  <si>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</si>
  <si>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</si>
  <si>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</si>
  <si>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</si>
  <si>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</si>
  <si>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</si>
  <si>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</si>
  <si>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</si>
  <si>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</si>
  <si>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</si>
  <si>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</si>
  <si>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</si>
  <si>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</si>
  <si>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</si>
  <si>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</si>
  <si>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</si>
  <si>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</si>
  <si>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</si>
  <si>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</si>
  <si>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</si>
  <si>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</si>
  <si>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</si>
  <si>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</si>
  <si>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</si>
  <si>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</si>
  <si>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</si>
  <si>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</si>
  <si>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</si>
  <si>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</si>
  <si>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</si>
  <si>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</si>
  <si>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</si>
  <si>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</si>
  <si>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</si>
  <si>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</si>
  <si>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</si>
  <si>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</si>
  <si>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</si>
  <si>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</si>
  <si>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</si>
  <si>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</si>
  <si>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</si>
  <si>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</si>
  <si>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</si>
  <si>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</si>
  <si>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</si>
  <si>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</si>
  <si>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</si>
  <si>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</si>
  <si>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</si>
  <si>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</si>
  <si>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</si>
  <si>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</si>
  <si>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</si>
  <si>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</si>
  <si>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</si>
  <si>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</si>
  <si>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</si>
  <si>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</si>
  <si>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</si>
  <si>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</si>
  <si>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</si>
  <si>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</si>
  <si>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</si>
  <si>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</si>
  <si>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</si>
  <si>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</si>
  <si>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</si>
  <si>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</si>
  <si>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</si>
  <si>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</si>
  <si>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</si>
  <si>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</si>
  <si>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</si>
  <si>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</si>
  <si>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</si>
  <si>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</si>
  <si>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</si>
  <si>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</si>
  <si>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</si>
  <si>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</si>
  <si>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</si>
  <si>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</si>
  <si>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</si>
  <si>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</si>
  <si>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</si>
  <si>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</si>
  <si>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</si>
  <si>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</si>
  <si>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</si>
  <si>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</si>
  <si>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</si>
  <si>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</si>
  <si>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</si>
  <si>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</si>
  <si>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</si>
  <si>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</si>
  <si>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</si>
  <si>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</si>
  <si>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</si>
  <si>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</si>
  <si>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</si>
  <si>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</si>
  <si>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</si>
  <si>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</si>
  <si>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</si>
  <si>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</si>
  <si>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</si>
  <si>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</si>
  <si>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</si>
  <si>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</si>
  <si>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</si>
  <si>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</si>
  <si>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</si>
  <si>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</si>
  <si>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</si>
  <si>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</si>
  <si>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</si>
  <si>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</si>
  <si>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</si>
  <si>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</si>
  <si>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</si>
  <si>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</si>
  <si>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</si>
  <si>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</si>
  <si>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</si>
  <si>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</si>
  <si>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</si>
  <si>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</si>
  <si>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</si>
  <si>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</si>
  <si>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</si>
  <si>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</si>
  <si>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</si>
  <si>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</si>
  <si>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</si>
  <si>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</si>
  <si>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</si>
  <si>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</si>
  <si>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</si>
  <si>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</si>
  <si>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</si>
  <si>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</si>
  <si>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</si>
  <si>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</si>
  <si>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</si>
  <si>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</si>
  <si>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</si>
  <si>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</si>
  <si>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</si>
  <si>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</si>
  <si>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</si>
  <si>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</si>
  <si>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</si>
  <si>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</si>
  <si>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</si>
  <si>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</si>
  <si>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</si>
  <si>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</si>
  <si>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</si>
  <si>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</si>
  <si>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</si>
  <si>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</si>
  <si>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</si>
  <si>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</si>
  <si>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</si>
  <si>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</si>
  <si>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</si>
  <si>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</si>
  <si>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</si>
  <si>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</si>
  <si>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</si>
  <si>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</si>
  <si>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</si>
  <si>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</si>
  <si>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</si>
  <si>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</si>
  <si>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</si>
  <si>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</si>
  <si>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</si>
  <si>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</si>
  <si>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</si>
  <si>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</si>
  <si>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</si>
  <si>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</si>
  <si>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</si>
  <si>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</si>
  <si>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</si>
  <si>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</si>
  <si>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</si>
  <si>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</si>
  <si>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</si>
  <si>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</si>
  <si>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</si>
  <si>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</si>
  <si>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</si>
  <si>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</si>
  <si>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</si>
  <si>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</si>
  <si>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</si>
  <si>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</si>
  <si>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</si>
  <si>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</si>
  <si>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</si>
  <si>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</si>
  <si>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</si>
  <si>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</si>
  <si>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</si>
  <si>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</si>
  <si>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</si>
  <si>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</si>
  <si>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</si>
  <si>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</si>
  <si>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</si>
  <si>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</si>
  <si>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</si>
  <si>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</si>
  <si>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</si>
  <si>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</si>
  <si>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</si>
  <si>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</si>
  <si>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</si>
  <si>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</si>
  <si>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</si>
  <si>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</si>
  <si>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</si>
  <si>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</si>
  <si>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</si>
  <si>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</si>
  <si>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</si>
  <si>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</si>
  <si>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</si>
  <si>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</si>
  <si>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</si>
  <si>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</si>
  <si>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</si>
  <si>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</si>
  <si>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</si>
  <si>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</si>
  <si>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</si>
  <si>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</si>
  <si>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</si>
  <si>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</si>
  <si>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</si>
  <si>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</si>
  <si>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</si>
  <si>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</si>
  <si>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</si>
  <si>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</si>
  <si>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</si>
  <si>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</si>
  <si>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</si>
  <si>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</si>
  <si>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</si>
  <si>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</si>
  <si>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</si>
  <si>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</si>
  <si>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</si>
  <si>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</si>
  <si>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</si>
  <si>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</si>
  <si>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</si>
  <si>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</si>
  <si>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</si>
  <si>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</si>
  <si>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</si>
  <si>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</si>
  <si>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</si>
  <si>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</si>
  <si>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</si>
  <si>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</si>
  <si>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</si>
  <si>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</si>
  <si>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</si>
  <si>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</si>
  <si>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</si>
  <si>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</si>
  <si>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</si>
  <si>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</si>
  <si>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</si>
  <si>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</si>
  <si>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</si>
  <si>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</si>
  <si>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</si>
  <si>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</si>
  <si>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</si>
  <si>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</si>
  <si>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</si>
  <si>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</si>
  <si>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</si>
  <si>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</si>
  <si>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</si>
  <si>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</si>
  <si>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</si>
  <si>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</si>
  <si>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</si>
  <si>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</si>
  <si>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</si>
  <si>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</si>
  <si>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</si>
  <si>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</si>
  <si>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</si>
  <si>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</si>
  <si>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</si>
  <si>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</si>
  <si>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</si>
  <si>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</si>
  <si>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</si>
  <si>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</si>
  <si>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</si>
  <si>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</si>
  <si>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</si>
  <si>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</si>
  <si>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</si>
  <si>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</si>
  <si>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</si>
  <si>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</si>
  <si>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</si>
  <si>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</si>
  <si>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</si>
  <si>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</si>
  <si>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</si>
  <si>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</si>
  <si>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</si>
  <si>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</si>
  <si>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</si>
  <si>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</si>
  <si>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</si>
  <si>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</si>
  <si>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</si>
  <si>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</si>
  <si>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</si>
  <si>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</si>
  <si>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</si>
  <si>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</si>
  <si>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</si>
  <si>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</si>
  <si>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</si>
  <si>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</si>
  <si>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</si>
  <si>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</si>
  <si>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</si>
  <si>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</si>
  <si>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</si>
  <si>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</si>
  <si>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</si>
  <si>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</si>
  <si>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</si>
  <si>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</si>
  <si>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</si>
  <si>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</si>
  <si>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</si>
  <si>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</si>
  <si>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</si>
  <si>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</si>
  <si>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</si>
  <si>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</si>
  <si>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</si>
  <si>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</si>
  <si>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</si>
  <si>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</si>
  <si>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</si>
  <si>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</si>
  <si>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</si>
  <si>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</si>
  <si>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</si>
  <si>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</si>
  <si>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</si>
  <si>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</si>
  <si>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</si>
  <si>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</si>
  <si>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</si>
  <si>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</si>
  <si>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</si>
  <si>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</si>
  <si>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</si>
  <si>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</si>
  <si>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</si>
  <si>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</si>
  <si>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</si>
  <si>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</si>
  <si>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</si>
  <si>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</si>
  <si>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</si>
  <si>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</si>
  <si>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</si>
  <si>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</si>
  <si>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</si>
  <si>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</si>
  <si>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</si>
  <si>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</si>
  <si>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</si>
  <si>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</si>
  <si>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</si>
  <si>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</si>
  <si>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</si>
  <si>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</si>
  <si>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</si>
  <si>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</si>
  <si>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</si>
  <si>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</si>
  <si>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</si>
  <si>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</si>
  <si>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</si>
  <si>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</si>
  <si>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</si>
  <si>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</si>
  <si>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</si>
  <si>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</si>
  <si>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</si>
  <si>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</si>
  <si>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</si>
  <si>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</si>
  <si>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</si>
  <si>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</si>
  <si>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</si>
  <si>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</si>
  <si>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</si>
  <si>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</si>
  <si>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</si>
  <si>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</si>
  <si>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</si>
  <si>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</si>
  <si>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</si>
  <si>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</si>
  <si>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</si>
  <si>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</si>
  <si>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</si>
  <si>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</si>
  <si>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</si>
  <si>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</si>
  <si>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</si>
  <si>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</si>
  <si>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</si>
  <si>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</si>
  <si>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</si>
  <si>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</si>
  <si>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</si>
  <si>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</si>
  <si>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</si>
  <si>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</si>
  <si>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</si>
  <si>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</si>
  <si>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</si>
  <si>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</si>
  <si>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</si>
  <si>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</si>
  <si>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</si>
  <si>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</si>
  <si>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</si>
  <si>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</si>
  <si>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</si>
  <si>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</si>
  <si>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</si>
  <si>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</si>
  <si>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</si>
  <si>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</si>
  <si>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</si>
  <si>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</si>
  <si>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</si>
  <si>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</si>
  <si>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</si>
  <si>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</si>
  <si>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</si>
  <si>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</si>
  <si>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</si>
  <si>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</si>
  <si>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</si>
  <si>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</si>
  <si>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</si>
  <si>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</si>
  <si>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</si>
  <si>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</si>
  <si>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</si>
  <si>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</si>
  <si>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</si>
  <si>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</si>
  <si>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</si>
  <si>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</si>
  <si>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</si>
  <si>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</si>
  <si>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</si>
  <si>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</si>
  <si>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</si>
  <si>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</si>
  <si>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</si>
  <si>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</si>
  <si>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</si>
  <si>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</si>
  <si>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</si>
  <si>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</si>
  <si>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</si>
  <si>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</si>
  <si>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</si>
  <si>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</si>
  <si>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</si>
  <si>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</si>
  <si>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</si>
  <si>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</si>
  <si>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</si>
  <si>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</si>
  <si>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</si>
  <si>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</si>
  <si>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</si>
  <si>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</si>
  <si>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</si>
  <si>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</si>
  <si>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</si>
  <si>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</si>
  <si>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</si>
  <si>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</si>
  <si>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</si>
  <si>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</si>
  <si>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</si>
  <si>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</si>
  <si>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</si>
  <si>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</si>
  <si>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</si>
  <si>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</si>
  <si>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</si>
  <si>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</si>
  <si>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</si>
  <si>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</si>
  <si>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</si>
  <si>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</si>
  <si>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</si>
  <si>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</si>
  <si>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</si>
  <si>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</si>
  <si>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</si>
  <si>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</si>
  <si>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</si>
  <si>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</si>
  <si>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</si>
  <si>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</si>
  <si>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</si>
  <si>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</si>
  <si>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</si>
  <si>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</si>
  <si>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</si>
  <si>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</si>
  <si>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</si>
  <si>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</si>
  <si>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</si>
  <si>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</si>
  <si>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</si>
  <si>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</si>
  <si>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</si>
  <si>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</si>
  <si>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</si>
  <si>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</si>
  <si>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</si>
  <si>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</si>
  <si>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</si>
  <si>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</si>
  <si>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</si>
  <si>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</si>
  <si>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</si>
  <si>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</si>
  <si>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</si>
  <si>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</si>
  <si>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</si>
  <si>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</si>
  <si>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</si>
  <si>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</si>
  <si>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</si>
  <si>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</si>
  <si>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</si>
  <si>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</si>
  <si>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</si>
  <si>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</si>
  <si>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</si>
  <si>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</si>
  <si>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</si>
  <si>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</si>
  <si>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</si>
  <si>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</si>
  <si>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</si>
  <si>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</si>
  <si>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</si>
  <si>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</si>
  <si>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</si>
  <si>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</si>
  <si>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</si>
  <si>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</si>
  <si>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</si>
  <si>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</si>
  <si>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</si>
  <si>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</si>
  <si>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</si>
  <si>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</si>
  <si>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</si>
  <si>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</si>
  <si>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</si>
  <si>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</si>
  <si>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</si>
  <si>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</si>
  <si>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</si>
  <si>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</si>
  <si>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</si>
  <si>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</si>
  <si>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</si>
  <si>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</si>
  <si>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</si>
  <si>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</si>
  <si>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</si>
  <si>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</si>
  <si>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</si>
  <si>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</si>
  <si>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</si>
  <si>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</si>
  <si>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</si>
  <si>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</si>
  <si>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</si>
  <si>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</si>
  <si>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</si>
  <si>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</si>
  <si>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</si>
  <si>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</si>
  <si>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</si>
  <si>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</si>
  <si>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</si>
  <si>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</si>
  <si>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</si>
  <si>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</si>
  <si>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</si>
  <si>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</si>
  <si>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</si>
  <si>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</si>
  <si>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</si>
  <si>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</si>
  <si>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</si>
  <si>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</si>
  <si>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</si>
  <si>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</si>
  <si>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</si>
  <si>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</si>
  <si>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</si>
  <si>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</si>
  <si>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</si>
  <si>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</si>
  <si>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</si>
  <si>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</si>
  <si>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</si>
  <si>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</si>
  <si>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</si>
  <si>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</si>
  <si>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</si>
  <si>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</si>
  <si>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</si>
  <si>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</si>
  <si>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</si>
  <si>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</si>
  <si>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</si>
  <si>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</si>
  <si>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</si>
  <si>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</si>
  <si>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</si>
  <si>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</si>
  <si>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</si>
  <si>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</si>
  <si>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</si>
  <si>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</si>
  <si>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</si>
  <si>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</si>
  <si>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</si>
  <si>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</si>
  <si>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</si>
  <si>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</si>
  <si>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</si>
  <si>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</si>
  <si>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</si>
  <si>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</si>
  <si>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</si>
  <si>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</si>
  <si>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</si>
  <si>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</si>
  <si>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</si>
  <si>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</si>
  <si>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</si>
  <si>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</si>
  <si>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</si>
  <si>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</si>
  <si>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</si>
  <si>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</si>
  <si>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</si>
  <si>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</si>
  <si>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</si>
  <si>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</si>
  <si>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</si>
  <si>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</si>
  <si>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</si>
  <si>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</si>
  <si>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</si>
  <si>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</si>
  <si>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</si>
  <si>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</si>
  <si>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</si>
  <si>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</si>
  <si>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</si>
  <si>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</si>
  <si>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</si>
  <si>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</si>
  <si>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</si>
  <si>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</si>
  <si>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</si>
  <si>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</si>
  <si>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</si>
  <si>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</si>
  <si>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</si>
  <si>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</si>
  <si>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</si>
  <si>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</si>
  <si>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</si>
  <si>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</si>
  <si>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</si>
  <si>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</si>
  <si>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</si>
  <si>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</si>
  <si>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</si>
  <si>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</si>
  <si>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</si>
  <si>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</si>
  <si>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</si>
  <si>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</si>
  <si>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</si>
  <si>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</si>
  <si>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</si>
  <si>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</si>
  <si>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</si>
  <si>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</si>
  <si>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</si>
  <si>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</si>
  <si>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</si>
  <si>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</si>
  <si>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</si>
  <si>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</si>
  <si>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</si>
  <si>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</si>
  <si>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</si>
  <si>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</si>
  <si>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</si>
  <si>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</si>
  <si>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</si>
  <si>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</si>
  <si>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</si>
  <si>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</si>
  <si>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</si>
  <si>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</si>
  <si>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</si>
  <si>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</si>
  <si>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</si>
  <si>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</si>
  <si>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</si>
  <si>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</si>
  <si>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</si>
  <si>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</si>
  <si>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</si>
  <si>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</si>
  <si>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</si>
  <si>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</si>
  <si>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</si>
  <si>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</si>
  <si>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</si>
  <si>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</si>
  <si>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</si>
  <si>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</si>
  <si>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</si>
  <si>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</si>
  <si>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</si>
  <si>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</si>
  <si>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</si>
  <si>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</si>
  <si>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</si>
  <si>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</si>
  <si>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</si>
  <si>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</si>
  <si>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</si>
  <si>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</si>
  <si>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</si>
  <si>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</si>
  <si>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</si>
  <si>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</si>
  <si>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</si>
  <si>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</si>
  <si>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</si>
  <si>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</si>
  <si>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</si>
  <si>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</si>
  <si>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</si>
  <si>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</si>
  <si>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</si>
  <si>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</si>
  <si>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</si>
  <si>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</si>
  <si>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</si>
  <si>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</si>
  <si>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</si>
  <si>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</si>
  <si>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</si>
  <si>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</si>
  <si>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</si>
  <si>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</si>
  <si>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</si>
  <si>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</si>
  <si>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</si>
  <si>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</si>
  <si>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</si>
  <si>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</si>
  <si>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</si>
  <si>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</si>
  <si>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</si>
  <si>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</si>
  <si>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</si>
  <si>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</si>
  <si>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</si>
  <si>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</si>
  <si>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</si>
  <si>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</si>
  <si>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</si>
  <si>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</si>
  <si>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</si>
  <si>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</si>
  <si>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</si>
  <si>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</si>
  <si>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</si>
  <si>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</si>
  <si>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</si>
  <si>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</si>
  <si>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</si>
  <si>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</si>
  <si>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</si>
  <si>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</si>
  <si>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</si>
  <si>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</si>
  <si>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</si>
  <si>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</si>
  <si>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</si>
  <si>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</si>
  <si>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</si>
  <si>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</si>
  <si>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</si>
  <si>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</si>
  <si>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</si>
  <si>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</si>
  <si>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</si>
  <si>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</si>
  <si>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</si>
  <si>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</si>
  <si>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</si>
  <si>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</si>
  <si>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</si>
  <si>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</si>
  <si>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</si>
  <si>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</si>
  <si>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</si>
  <si>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</si>
  <si>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</si>
  <si>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</si>
  <si>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</si>
  <si>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</si>
  <si>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</si>
  <si>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</si>
  <si>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</si>
  <si>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</si>
  <si>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</si>
  <si>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</si>
  <si>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</si>
  <si>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</si>
  <si>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</si>
  <si>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</si>
  <si>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</si>
  <si>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</si>
  <si>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</si>
  <si>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</si>
  <si>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</si>
  <si>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</si>
  <si>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</si>
  <si>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</si>
  <si>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</si>
  <si>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</si>
  <si>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</si>
  <si>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</si>
  <si>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</si>
  <si>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</si>
  <si>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</si>
  <si>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</si>
  <si>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</si>
  <si>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</si>
  <si>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</si>
  <si>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</si>
  <si>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</si>
  <si>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</si>
  <si>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</si>
  <si>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</si>
  <si>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</si>
  <si>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</si>
  <si>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</si>
  <si>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</si>
  <si>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</si>
  <si>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</si>
  <si>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</si>
  <si>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</si>
  <si>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</si>
  <si>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</si>
  <si>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</si>
  <si>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</si>
  <si>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</si>
  <si>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</si>
  <si>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</si>
  <si>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</si>
  <si>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</si>
  <si>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</si>
  <si>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</si>
  <si>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</si>
  <si>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</si>
  <si>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</si>
  <si>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</si>
  <si>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</si>
  <si>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</si>
  <si>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</si>
  <si>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</si>
  <si>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</si>
  <si>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</si>
  <si>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</si>
  <si>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</si>
  <si>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</si>
  <si>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</si>
  <si>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</si>
  <si>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</si>
  <si>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</si>
  <si>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</si>
  <si>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</si>
  <si>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</si>
  <si>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</si>
  <si>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</si>
  <si>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</si>
  <si>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</si>
  <si>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</si>
  <si>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</si>
  <si>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</si>
  <si>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</si>
  <si>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</si>
  <si>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</si>
  <si>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</si>
  <si>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</si>
  <si>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</si>
  <si>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</si>
  <si>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</si>
  <si>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</si>
  <si>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</si>
  <si>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</si>
  <si>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</si>
  <si>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</si>
  <si>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</si>
  <si>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</si>
  <si>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</si>
  <si>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</si>
  <si>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</si>
  <si>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</si>
  <si>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</si>
  <si>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</si>
  <si>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</si>
  <si>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</si>
  <si>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</si>
  <si>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</si>
  <si>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</si>
  <si>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</si>
  <si>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</si>
  <si>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</si>
  <si>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</si>
  <si>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</si>
  <si>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</si>
  <si>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</si>
  <si>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</si>
  <si>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</si>
  <si>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</si>
  <si>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</si>
  <si>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</si>
  <si>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</si>
  <si>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</si>
  <si>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</si>
  <si>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</si>
  <si>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</si>
  <si>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</si>
  <si>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</si>
  <si>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</si>
  <si>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</si>
  <si>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</si>
  <si>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</si>
  <si>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</si>
  <si>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</si>
  <si>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</si>
  <si>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</si>
  <si>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</si>
  <si>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</si>
  <si>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</si>
  <si>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</si>
  <si>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</si>
  <si>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</si>
  <si>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</si>
  <si>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</si>
  <si>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</si>
  <si>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</si>
  <si>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</si>
  <si>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</si>
  <si>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</si>
  <si>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</si>
  <si>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</si>
  <si>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</si>
  <si>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</si>
  <si>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</si>
  <si>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</si>
  <si>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</si>
  <si>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</si>
  <si>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</si>
  <si>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</si>
  <si>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</si>
  <si>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</si>
  <si>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</si>
  <si>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</si>
  <si>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</si>
  <si>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</si>
  <si>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</si>
  <si>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</si>
  <si>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</si>
  <si>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</si>
  <si>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</si>
  <si>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</si>
  <si>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</si>
  <si>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</si>
  <si>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</si>
  <si>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</si>
  <si>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</si>
  <si>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</si>
  <si>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</si>
  <si>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</si>
  <si>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</si>
  <si>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</si>
  <si>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</si>
  <si>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</si>
  <si>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</si>
  <si>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</si>
  <si>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</si>
  <si>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</si>
  <si>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</si>
  <si>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</si>
  <si>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</si>
  <si>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</si>
  <si>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</si>
  <si>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</si>
  <si>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</si>
  <si>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</si>
  <si>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</si>
  <si>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</si>
  <si>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</si>
  <si>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</si>
  <si>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</si>
  <si>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</si>
  <si>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</si>
  <si>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</si>
  <si>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</si>
  <si>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</si>
  <si>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</si>
  <si>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</si>
  <si>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</si>
  <si>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</si>
  <si>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</si>
  <si>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</si>
  <si>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</si>
  <si>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</si>
  <si>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</si>
  <si>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</si>
  <si>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</si>
  <si>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</si>
  <si>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</si>
  <si>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</si>
  <si>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</si>
  <si>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</si>
  <si>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</si>
  <si>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</si>
  <si>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</si>
  <si>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</si>
  <si>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</si>
  <si>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</si>
  <si>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</si>
  <si>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</si>
  <si>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</si>
  <si>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</si>
  <si>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</si>
  <si>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</si>
  <si>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</si>
  <si>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</si>
  <si>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</si>
  <si>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</si>
  <si>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</si>
  <si>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</si>
  <si>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</si>
  <si>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</si>
  <si>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</si>
  <si>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</si>
  <si>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</si>
  <si>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</si>
  <si>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</si>
  <si>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</si>
  <si>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</si>
  <si>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</si>
  <si>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</si>
  <si>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</si>
  <si>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</si>
  <si>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</si>
  <si>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</si>
  <si>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</si>
  <si>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</si>
  <si>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</si>
  <si>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</si>
  <si>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</si>
  <si>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</si>
  <si>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</si>
  <si>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</si>
  <si>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</si>
  <si>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</si>
  <si>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</si>
  <si>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</si>
  <si>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</si>
  <si>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</si>
  <si>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</si>
  <si>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</si>
  <si>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</si>
  <si>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</si>
  <si>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</si>
  <si>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</si>
  <si>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</si>
  <si>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</si>
  <si>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</si>
  <si>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</si>
  <si>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</si>
  <si>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</si>
  <si>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</si>
  <si>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</si>
  <si>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</si>
  <si>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</si>
  <si>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</si>
  <si>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</si>
  <si>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</si>
  <si>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</si>
  <si>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</si>
  <si>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</si>
  <si>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</si>
  <si>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</si>
  <si>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</si>
  <si>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</si>
  <si>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</si>
  <si>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</si>
  <si>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</si>
  <si>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</si>
  <si>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</si>
  <si>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</si>
  <si>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</si>
  <si>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</si>
  <si>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</si>
  <si>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</si>
  <si>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</si>
  <si>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</si>
  <si>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</si>
  <si>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</si>
  <si>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</si>
  <si>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</si>
  <si>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</si>
  <si>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</si>
  <si>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</si>
  <si>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</si>
  <si>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</si>
  <si>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</si>
  <si>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</si>
  <si>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</si>
  <si>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</si>
  <si>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</si>
  <si>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</si>
  <si>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</si>
  <si>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</si>
  <si>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</si>
  <si>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</si>
  <si>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</si>
  <si>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</si>
  <si>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</si>
  <si>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</si>
  <si>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</si>
  <si>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</si>
  <si>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</si>
  <si>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</si>
  <si>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</si>
  <si>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</si>
  <si>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</si>
  <si>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</si>
  <si>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</si>
  <si>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</si>
  <si>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</si>
  <si>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</si>
  <si>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</si>
  <si>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</si>
  <si>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</si>
  <si>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</si>
  <si>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</si>
  <si>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</si>
  <si>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</si>
  <si>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</si>
  <si>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</si>
  <si>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</si>
  <si>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</si>
  <si>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</si>
  <si>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</si>
  <si>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</si>
  <si>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</si>
  <si>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</si>
  <si>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</si>
  <si>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</si>
  <si>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</si>
  <si>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</si>
  <si>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</si>
  <si>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</si>
  <si>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</si>
  <si>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</si>
  <si>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</si>
  <si>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</si>
  <si>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</si>
  <si>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</si>
  <si>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</si>
  <si>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</si>
  <si>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</si>
  <si>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</si>
  <si>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</si>
  <si>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</si>
  <si>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</si>
  <si>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</si>
  <si>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</si>
  <si>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</si>
  <si>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</si>
  <si>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</si>
  <si>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</si>
  <si>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</si>
  <si>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</si>
  <si>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</si>
  <si>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</si>
  <si>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</si>
  <si>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</si>
  <si>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</si>
  <si>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</si>
  <si>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</si>
  <si>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</si>
  <si>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</si>
  <si>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</si>
  <si>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</si>
  <si>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</si>
  <si>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</si>
  <si>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</si>
  <si>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</si>
  <si>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</si>
  <si>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</si>
  <si>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</si>
  <si>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</si>
  <si>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</si>
  <si>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</si>
  <si>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</si>
  <si>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</si>
  <si>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</si>
  <si>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</si>
  <si>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</si>
  <si>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</si>
  <si>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</si>
  <si>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</si>
  <si>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</si>
  <si>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</si>
  <si>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</si>
  <si>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</si>
  <si>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</si>
  <si>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</si>
  <si>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</si>
  <si>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</si>
  <si>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</si>
  <si>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</si>
  <si>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</si>
  <si>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</si>
  <si>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</si>
  <si>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</si>
  <si>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</si>
  <si>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</si>
  <si>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</si>
  <si>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</si>
  <si>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</si>
  <si>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</si>
  <si>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</si>
  <si>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</si>
  <si>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</si>
  <si>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</si>
  <si>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</si>
  <si>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</si>
  <si>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</si>
  <si>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</si>
  <si>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</si>
  <si>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</si>
  <si>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</si>
  <si>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</si>
  <si>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</si>
  <si>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</si>
  <si>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</si>
  <si>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</si>
  <si>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</si>
  <si>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</si>
  <si>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</si>
  <si>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</si>
  <si>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</si>
  <si>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</si>
  <si>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</si>
  <si>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</si>
  <si>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</si>
  <si>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</si>
  <si>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</si>
  <si>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</si>
  <si>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</si>
  <si>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</si>
  <si>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</si>
  <si>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</si>
  <si>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</si>
  <si>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</si>
  <si>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</si>
  <si>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</si>
  <si>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</si>
  <si>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</si>
  <si>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</si>
  <si>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</si>
  <si>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</si>
  <si>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</si>
  <si>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</si>
  <si>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</si>
  <si>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</si>
  <si>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</si>
  <si>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</si>
  <si>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</si>
  <si>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</si>
  <si>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</si>
  <si>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</si>
  <si>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</si>
  <si>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</si>
  <si>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</si>
  <si>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</si>
  <si>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</si>
  <si>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</si>
  <si>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</si>
  <si>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</si>
  <si>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</si>
  <si>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</si>
  <si>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</si>
  <si>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</si>
  <si>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</si>
  <si>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</si>
  <si>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</si>
  <si>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</si>
  <si>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</si>
  <si>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</si>
  <si>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</si>
  <si>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</si>
  <si>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</si>
  <si>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</si>
  <si>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</si>
  <si>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</si>
  <si>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</si>
  <si>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</si>
  <si>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</si>
  <si>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</si>
  <si>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</si>
  <si>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</si>
  <si>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</si>
  <si>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</si>
  <si>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</si>
  <si>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</si>
  <si>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</si>
  <si>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</si>
  <si>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</si>
  <si>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</si>
  <si>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</si>
  <si>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</si>
  <si>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</si>
  <si>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</si>
  <si>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</si>
  <si>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</si>
  <si>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</si>
  <si>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</si>
  <si>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</si>
  <si>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</si>
  <si>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</si>
  <si>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</si>
  <si>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</si>
  <si>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</si>
  <si>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</si>
  <si>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</si>
  <si>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</si>
  <si>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</si>
  <si>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</si>
  <si>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</si>
  <si>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</si>
  <si>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</si>
  <si>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</si>
  <si>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</si>
  <si>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</si>
  <si>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</si>
  <si>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</si>
  <si>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</si>
  <si>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</si>
  <si>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</si>
  <si>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</si>
  <si>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</si>
  <si>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</si>
  <si>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</si>
  <si>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</si>
  <si>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</si>
  <si>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</si>
  <si>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</si>
  <si>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</si>
  <si>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</si>
  <si>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</si>
  <si>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</si>
  <si>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</si>
  <si>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</si>
  <si>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</si>
  <si>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</si>
  <si>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</si>
  <si>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</si>
  <si>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</si>
  <si>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</si>
  <si>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</si>
  <si>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</si>
  <si>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</si>
  <si>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</si>
  <si>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</si>
  <si>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</si>
  <si>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</si>
  <si>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</si>
  <si>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</si>
  <si>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</si>
  <si>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</si>
  <si>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</si>
  <si>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</si>
  <si>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</si>
  <si>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</si>
  <si>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</si>
  <si>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</si>
  <si>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</si>
  <si>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</si>
  <si>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</si>
  <si>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</si>
  <si>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</si>
  <si>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</si>
  <si>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</si>
  <si>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</si>
  <si>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</si>
  <si>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</si>
  <si>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</si>
  <si>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</si>
  <si>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</si>
  <si>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</si>
  <si>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</si>
  <si>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</si>
  <si>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</si>
  <si>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</si>
  <si>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</si>
  <si>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</si>
  <si>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</si>
  <si>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</si>
  <si>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</si>
  <si>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</si>
  <si>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</si>
  <si>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</si>
  <si>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</si>
  <si>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</si>
  <si>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</si>
  <si>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</si>
  <si>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</si>
  <si>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</si>
  <si>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</si>
  <si>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</si>
  <si>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</si>
  <si>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</si>
  <si>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</si>
  <si>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</si>
  <si>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</si>
  <si>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</si>
  <si>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</si>
  <si>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</si>
  <si>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</si>
  <si>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</si>
  <si>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</si>
  <si>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</si>
  <si>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</si>
  <si>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</si>
  <si>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</si>
  <si>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</si>
  <si>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</si>
  <si>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</si>
  <si>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</si>
  <si>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</si>
  <si>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</si>
  <si>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</si>
  <si>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</si>
  <si>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</si>
  <si>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</si>
  <si>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</si>
  <si>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</si>
  <si>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</si>
  <si>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</si>
  <si>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</si>
  <si>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</si>
  <si>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</si>
  <si>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</si>
  <si>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</si>
  <si>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</si>
  <si>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</si>
  <si>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</si>
  <si>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</si>
  <si>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</si>
  <si>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</si>
  <si>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</si>
  <si>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</si>
  <si>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</si>
  <si>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</si>
  <si>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</si>
  <si>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</si>
  <si>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</si>
  <si>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</si>
  <si>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</si>
  <si>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</si>
  <si>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</si>
  <si>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</si>
  <si>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</si>
  <si>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</si>
  <si>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</si>
  <si>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</si>
  <si>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</si>
  <si>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</si>
  <si>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</si>
  <si>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</si>
  <si>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</si>
  <si>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</si>
  <si>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</si>
  <si>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</si>
  <si>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</si>
  <si>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</si>
  <si>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</si>
  <si>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</si>
  <si>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</si>
  <si>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</si>
  <si>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</si>
  <si>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</si>
  <si>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</si>
  <si>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</si>
  <si>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</si>
  <si>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</si>
  <si>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</si>
  <si>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</si>
  <si>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</si>
  <si>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</si>
  <si>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</si>
  <si>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</si>
  <si>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</si>
  <si>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</si>
  <si>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</si>
  <si>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</si>
  <si>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</si>
  <si>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</si>
  <si>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</si>
  <si>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</si>
  <si>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</si>
  <si>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</si>
  <si>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</si>
  <si>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</si>
  <si>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</si>
  <si>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</si>
  <si>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</si>
  <si>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</si>
  <si>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</si>
  <si>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</si>
  <si>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</si>
  <si>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</si>
  <si>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</si>
  <si>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</si>
  <si>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</si>
  <si>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</si>
  <si>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</si>
  <si>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</si>
  <si>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</si>
  <si>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</si>
  <si>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</si>
  <si>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</si>
  <si>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</si>
  <si>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</si>
  <si>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</si>
  <si>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</si>
  <si>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</si>
  <si>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</si>
  <si>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</si>
  <si>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</si>
  <si>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</si>
  <si>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</si>
  <si>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</si>
  <si>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</si>
  <si>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</si>
  <si>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</si>
  <si>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</si>
  <si>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</si>
  <si>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</si>
  <si>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</si>
  <si>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</si>
  <si>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</si>
  <si>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</si>
  <si>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</si>
  <si>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</si>
  <si>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</si>
  <si>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</si>
  <si>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</si>
  <si>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</si>
  <si>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</si>
  <si>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</si>
  <si>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</si>
  <si>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</si>
  <si>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</si>
  <si>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</si>
  <si>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</si>
  <si>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</si>
  <si>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</si>
  <si>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</si>
  <si>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</si>
  <si>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</si>
  <si>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</si>
  <si>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</si>
  <si>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</si>
  <si>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</si>
  <si>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</si>
  <si>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</si>
  <si>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</si>
  <si>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</si>
  <si>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</si>
  <si>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</si>
  <si>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</si>
  <si>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</si>
  <si>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</si>
  <si>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</si>
  <si>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</si>
  <si>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</si>
  <si>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</si>
  <si>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</si>
  <si>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</si>
  <si>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</si>
  <si>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</si>
  <si>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</si>
  <si>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</si>
  <si>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</si>
  <si>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</si>
  <si>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</si>
  <si>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</si>
  <si>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</si>
  <si>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</si>
  <si>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</si>
  <si>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</si>
  <si>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</si>
  <si>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</si>
  <si>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</si>
  <si>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</si>
  <si>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</si>
  <si>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</si>
  <si>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</si>
  <si>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</si>
  <si>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</si>
  <si>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</si>
  <si>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</si>
  <si>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</si>
  <si>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</si>
  <si>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</si>
  <si>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</si>
  <si>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</si>
  <si>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</si>
  <si>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</si>
  <si>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</si>
  <si>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</si>
  <si>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</si>
  <si>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</si>
  <si>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</si>
  <si>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</si>
  <si>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</si>
  <si>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</si>
  <si>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</si>
  <si>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</si>
  <si>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</si>
  <si>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</si>
  <si>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</si>
  <si>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</si>
  <si>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</si>
  <si>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</si>
  <si>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</si>
  <si>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</si>
  <si>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</si>
  <si>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</si>
  <si>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</si>
  <si>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</si>
  <si>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</si>
  <si>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</si>
  <si>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</si>
  <si>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</si>
  <si>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</si>
  <si>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</si>
  <si>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</si>
  <si>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</si>
  <si>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</si>
  <si>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</si>
  <si>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</si>
  <si>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</si>
  <si>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</si>
  <si>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</si>
  <si>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</si>
  <si>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</si>
  <si>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</si>
  <si>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</si>
  <si>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</si>
  <si>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</si>
  <si>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</si>
  <si>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</si>
  <si>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</si>
  <si>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</si>
  <si>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</si>
  <si>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</si>
  <si>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</si>
  <si>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</si>
  <si>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</si>
  <si>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</si>
  <si>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</si>
  <si>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</si>
  <si>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</si>
  <si>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</si>
  <si>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</si>
  <si>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</si>
  <si>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</si>
  <si>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</si>
  <si>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</si>
  <si>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</si>
  <si>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</si>
  <si>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</si>
  <si>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</si>
  <si>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</si>
  <si>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</si>
  <si>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</si>
  <si>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</si>
  <si>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</si>
  <si>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</si>
  <si>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</si>
  <si>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</si>
  <si>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</si>
  <si>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</si>
  <si>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</si>
  <si>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</si>
  <si>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</si>
  <si>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</si>
  <si>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</si>
  <si>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</si>
  <si>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</si>
  <si>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</si>
  <si>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</si>
  <si>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</si>
  <si>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</si>
  <si>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</si>
  <si>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</si>
  <si>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</si>
  <si>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</si>
  <si>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</si>
  <si>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</si>
  <si>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</si>
  <si>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</si>
  <si>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</si>
  <si>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</si>
  <si>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</si>
  <si>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</si>
  <si>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</si>
  <si>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</si>
  <si>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</si>
  <si>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</si>
  <si>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</si>
  <si>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</si>
  <si>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</si>
  <si>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</si>
  <si>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</si>
  <si>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</si>
  <si>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</si>
  <si>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</si>
  <si>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</si>
  <si>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</si>
  <si>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</si>
  <si>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</si>
  <si>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</si>
  <si>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</si>
  <si>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</si>
  <si>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</si>
  <si>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</si>
  <si>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</si>
  <si>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</si>
  <si>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</si>
  <si>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</si>
  <si>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</si>
  <si>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</si>
  <si>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</si>
  <si>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</si>
  <si>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</si>
  <si>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</si>
  <si>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</si>
  <si>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</si>
  <si>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</si>
  <si>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</si>
  <si>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</si>
  <si>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</si>
  <si>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</si>
  <si>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</si>
  <si>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</si>
  <si>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</si>
  <si>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</si>
  <si>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</si>
  <si>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</si>
  <si>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</si>
  <si>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</si>
  <si>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</si>
  <si>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</si>
  <si>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</si>
  <si>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</si>
  <si>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</si>
  <si>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</si>
  <si>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</si>
  <si>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</si>
  <si>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</si>
  <si>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</si>
  <si>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</si>
  <si>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</si>
  <si>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</si>
  <si>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</si>
  <si>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</si>
  <si>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</si>
  <si>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</si>
  <si>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</si>
  <si>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</si>
  <si>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</si>
  <si>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</si>
  <si>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</si>
  <si>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</si>
  <si>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</si>
  <si>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</si>
  <si>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</si>
  <si>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</si>
  <si>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</si>
  <si>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</si>
  <si>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</si>
  <si>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</si>
  <si>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</si>
  <si>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</si>
  <si>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</si>
  <si>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</si>
  <si>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</si>
  <si>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</si>
  <si>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</si>
  <si>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</si>
  <si>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</si>
  <si>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</si>
  <si>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</si>
  <si>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</si>
  <si>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</si>
  <si>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</si>
  <si>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</si>
  <si>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</si>
  <si>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</si>
  <si>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</si>
  <si>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</si>
  <si>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</si>
  <si>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</si>
  <si>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</si>
  <si>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</si>
  <si>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</si>
  <si>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</si>
  <si>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</si>
  <si>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</si>
  <si>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</si>
  <si>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</si>
  <si>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</si>
  <si>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</si>
  <si>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</si>
  <si>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</si>
  <si>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</si>
  <si>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</si>
  <si>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</si>
  <si>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</si>
  <si>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</si>
  <si>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</si>
  <si>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</si>
  <si>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</si>
  <si>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</si>
  <si>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</si>
  <si>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</si>
  <si>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</si>
  <si>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</si>
  <si>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</si>
  <si>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</si>
  <si>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</si>
  <si>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</si>
  <si>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</si>
  <si>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</si>
  <si>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</si>
  <si>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</si>
  <si>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</si>
  <si>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</si>
  <si>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</si>
  <si>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</si>
  <si>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</si>
  <si>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</si>
  <si>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</si>
  <si>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</si>
  <si>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</si>
  <si>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</si>
  <si>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</si>
  <si>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</si>
  <si>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</si>
  <si>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</si>
  <si>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</si>
  <si>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</si>
  <si>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</si>
  <si>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</si>
  <si>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</si>
  <si>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</si>
  <si>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</si>
  <si>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</si>
  <si>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</si>
  <si>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</si>
  <si>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</si>
  <si>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</si>
  <si>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</si>
  <si>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</si>
  <si>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</si>
  <si>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</si>
  <si>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</si>
  <si>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</si>
  <si>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</si>
  <si>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</si>
  <si>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</si>
  <si>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</si>
  <si>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</si>
  <si>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</si>
  <si>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</si>
  <si>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</si>
  <si>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</si>
  <si>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</si>
  <si>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</si>
  <si>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</si>
  <si>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</si>
  <si>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</si>
  <si>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</si>
  <si>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</si>
  <si>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</si>
  <si>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</si>
  <si>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</si>
  <si>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</si>
  <si>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</si>
  <si>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</si>
  <si>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</si>
  <si>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</si>
  <si>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</si>
  <si>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</si>
  <si>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</si>
  <si>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</si>
  <si>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</si>
  <si>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</si>
  <si>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</si>
  <si>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</si>
  <si>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</si>
  <si>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</si>
  <si>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</si>
  <si>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</si>
  <si>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</si>
  <si>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</si>
  <si>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</si>
  <si>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</si>
  <si>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</si>
  <si>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</si>
  <si>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</si>
  <si>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</si>
  <si>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</si>
  <si>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</si>
  <si>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</si>
  <si>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</si>
  <si>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</si>
  <si>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</si>
  <si>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</si>
  <si>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</si>
  <si>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</si>
  <si>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</si>
  <si>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</si>
  <si>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</si>
  <si>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</si>
  <si>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</si>
  <si>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</si>
  <si>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</si>
  <si>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</si>
  <si>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</si>
  <si>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</si>
  <si>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</si>
  <si>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</si>
  <si>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</si>
  <si>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</si>
  <si>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</si>
  <si>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</si>
  <si>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</si>
  <si>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</si>
  <si>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</si>
  <si>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</si>
  <si>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</si>
  <si>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</si>
  <si>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</si>
  <si>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</si>
  <si>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</si>
  <si>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</si>
  <si>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</si>
  <si>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</si>
  <si>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</si>
  <si>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</si>
  <si>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</si>
  <si>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</si>
  <si>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</si>
  <si>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</si>
  <si>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</si>
  <si>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</si>
  <si>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</si>
  <si>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</si>
  <si>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</si>
  <si>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</si>
  <si>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</si>
  <si>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</si>
  <si>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</si>
  <si>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</si>
  <si>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</si>
  <si>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</si>
  <si>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</si>
  <si>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</si>
  <si>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</si>
  <si>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</si>
  <si>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</si>
  <si>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</si>
  <si>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</si>
  <si>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</si>
  <si>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</si>
  <si>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</si>
  <si>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</si>
  <si>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</si>
  <si>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</si>
  <si>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</si>
  <si>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</si>
  <si>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</si>
  <si>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</si>
  <si>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</si>
  <si>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</si>
  <si>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</si>
  <si>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</si>
  <si>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</si>
  <si>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</si>
  <si>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</si>
  <si>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</si>
  <si>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</si>
  <si>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</si>
  <si>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</si>
  <si>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</si>
  <si>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</si>
  <si>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</si>
  <si>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</si>
  <si>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</si>
  <si>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</si>
  <si>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</si>
  <si>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</si>
  <si>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</si>
  <si>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</si>
  <si>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</si>
  <si>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</si>
  <si>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</si>
  <si>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</si>
  <si>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</si>
  <si>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</si>
  <si>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</si>
  <si>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</si>
  <si>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</si>
  <si>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</si>
  <si>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</si>
  <si>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</si>
  <si>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</si>
  <si>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</si>
  <si>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</si>
  <si>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</si>
  <si>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</si>
  <si>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</si>
  <si>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</si>
  <si>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</si>
  <si>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</si>
  <si>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</si>
  <si>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</si>
  <si>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</si>
  <si>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</si>
  <si>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</si>
  <si>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</si>
  <si>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</si>
  <si>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</si>
  <si>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</si>
  <si>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</si>
  <si>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</si>
  <si>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</si>
  <si>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</si>
  <si>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</si>
  <si>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</si>
  <si>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</si>
  <si>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</si>
  <si>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</si>
  <si>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</si>
  <si>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</si>
  <si>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</si>
  <si>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</si>
  <si>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</si>
  <si>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</si>
  <si>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</si>
  <si>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</si>
  <si>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</si>
  <si>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</si>
  <si>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</si>
  <si>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</si>
  <si>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</si>
  <si>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</si>
  <si>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</si>
  <si>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</si>
  <si>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</si>
  <si>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</si>
  <si>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</si>
  <si>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</si>
  <si>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</si>
  <si>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</si>
  <si>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</si>
  <si>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</si>
  <si>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</si>
  <si>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</si>
  <si>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</si>
  <si>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</si>
  <si>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</si>
  <si>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</si>
  <si>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</si>
  <si>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</si>
  <si>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</si>
  <si>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</si>
  <si>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</si>
  <si>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</si>
  <si>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</si>
  <si>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</si>
  <si>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</si>
  <si>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</si>
  <si>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</si>
  <si>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</si>
  <si>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</si>
  <si>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</si>
  <si>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</si>
  <si>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</si>
  <si>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</si>
  <si>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</si>
  <si>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</si>
  <si>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</si>
  <si>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</si>
  <si>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</si>
  <si>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</si>
  <si>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</si>
  <si>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</si>
  <si>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</si>
  <si>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</si>
  <si>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</si>
  <si>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</si>
  <si>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</si>
  <si>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</si>
  <si>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</si>
  <si>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</si>
  <si>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</si>
  <si>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</si>
  <si>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</si>
  <si>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</si>
  <si>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</si>
  <si>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</si>
  <si>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</si>
  <si>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</si>
  <si>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</si>
  <si>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</si>
  <si>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</si>
  <si>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</si>
  <si>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</si>
  <si>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</si>
  <si>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</si>
  <si>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</si>
  <si>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</si>
  <si>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</si>
  <si>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</si>
  <si>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</si>
  <si>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</si>
  <si>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</si>
  <si>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</si>
  <si>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</si>
  <si>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</si>
  <si>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</si>
  <si>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</si>
  <si>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</si>
  <si>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</si>
  <si>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</si>
  <si>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</si>
  <si>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</si>
  <si>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</si>
  <si>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</si>
  <si>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</si>
  <si>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</si>
  <si>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</si>
  <si>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</si>
  <si>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</si>
  <si>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</si>
  <si>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</si>
  <si>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</si>
  <si>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</si>
  <si>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</si>
  <si>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</si>
  <si>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</si>
  <si>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</si>
  <si>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</si>
  <si>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</si>
  <si>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</si>
  <si>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</si>
  <si>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</si>
  <si>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</si>
  <si>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</si>
  <si>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</si>
  <si>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</si>
  <si>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</si>
  <si>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</si>
  <si>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</si>
  <si>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</si>
  <si>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</si>
  <si>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</si>
  <si>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</si>
  <si>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</si>
  <si>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</si>
  <si>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</si>
  <si>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</si>
  <si>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</si>
  <si>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</si>
  <si>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</si>
  <si>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</si>
  <si>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</si>
  <si>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</si>
  <si>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</si>
  <si>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</si>
  <si>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</si>
  <si>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</si>
  <si>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</si>
  <si>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</si>
  <si>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</si>
  <si>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</si>
  <si>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</si>
  <si>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</si>
  <si>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</si>
  <si>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</si>
  <si>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</si>
  <si>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</si>
  <si>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</si>
  <si>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</si>
  <si>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</si>
  <si>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</si>
  <si>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</si>
  <si>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</si>
  <si>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</si>
  <si>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</si>
  <si>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</si>
  <si>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</si>
  <si>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</si>
  <si>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</si>
  <si>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</si>
  <si>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</si>
  <si>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</si>
  <si>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</si>
  <si>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</si>
  <si>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</si>
  <si>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</si>
  <si>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</si>
  <si>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</si>
  <si>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</si>
  <si>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</si>
  <si>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</si>
  <si>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</si>
  <si>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</si>
  <si>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</si>
  <si>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</si>
  <si>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</si>
  <si>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</si>
  <si>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</si>
  <si>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</si>
  <si>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</si>
  <si>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</si>
  <si>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</si>
  <si>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</si>
  <si>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</si>
  <si>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</si>
  <si>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</si>
  <si>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</si>
  <si>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</si>
  <si>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</si>
  <si>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</si>
  <si>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</si>
  <si>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</si>
  <si>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</si>
  <si>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</si>
  <si>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</si>
  <si>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</si>
  <si>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</si>
  <si>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</si>
  <si>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</si>
  <si>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</si>
  <si>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</si>
  <si>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</si>
  <si>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</si>
  <si>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</si>
  <si>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</si>
  <si>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</si>
  <si>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</si>
  <si>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</si>
  <si>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</si>
  <si>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</si>
  <si>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</si>
  <si>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</si>
  <si>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</si>
  <si>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</si>
  <si>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</si>
  <si>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</si>
  <si>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</si>
  <si>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</si>
  <si>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</si>
  <si>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</si>
  <si>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</si>
  <si>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</si>
  <si>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</si>
  <si>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</si>
  <si>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</si>
  <si>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</si>
  <si>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</si>
  <si>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</si>
  <si>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</si>
  <si>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</si>
  <si>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</si>
  <si>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</si>
  <si>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</si>
  <si>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</si>
  <si>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</si>
  <si>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</si>
  <si>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</si>
  <si>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</si>
  <si>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</si>
  <si>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</si>
  <si>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</si>
  <si>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</si>
  <si>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</si>
  <si>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</si>
  <si>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</si>
  <si>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</si>
  <si>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</si>
  <si>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</si>
  <si>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</si>
  <si>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</si>
  <si>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</si>
  <si>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</si>
  <si>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</si>
  <si>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</si>
  <si>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</si>
  <si>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</si>
  <si>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</si>
  <si>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</si>
  <si>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</si>
  <si>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</si>
  <si>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</si>
  <si>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</si>
  <si>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</si>
  <si>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</si>
  <si>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</si>
  <si>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</si>
  <si>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</si>
  <si>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</si>
  <si>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</si>
  <si>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</si>
  <si>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</si>
  <si>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</si>
  <si>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</si>
  <si>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</si>
  <si>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</si>
  <si>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</si>
  <si>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</si>
  <si>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</si>
  <si>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</si>
  <si>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</si>
  <si>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</si>
  <si>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</si>
  <si>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</si>
  <si>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</si>
  <si>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</si>
  <si>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</si>
  <si>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</si>
  <si>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</si>
  <si>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</si>
  <si>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</si>
  <si>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</si>
  <si>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</si>
  <si>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</si>
  <si>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</si>
  <si>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</si>
  <si>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</si>
  <si>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</si>
  <si>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</si>
  <si>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</si>
  <si>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</si>
  <si>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</si>
  <si>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</si>
  <si>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</si>
  <si>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</si>
  <si>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</si>
  <si>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</si>
  <si>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</si>
  <si>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</si>
  <si>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</si>
  <si>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</si>
  <si>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</si>
  <si>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</si>
  <si>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</si>
  <si>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</si>
  <si>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</si>
  <si>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</si>
  <si>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</si>
  <si>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</si>
  <si>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</si>
  <si>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</si>
  <si>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</si>
  <si>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</si>
  <si>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</si>
  <si>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</si>
  <si>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</si>
  <si>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</si>
  <si>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</si>
  <si>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</si>
  <si>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</si>
  <si>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</si>
  <si>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</si>
  <si>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</si>
  <si>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</si>
  <si>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</si>
  <si>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</si>
  <si>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</si>
  <si>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</si>
  <si>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</si>
  <si>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</si>
  <si>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</si>
  <si>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</si>
  <si>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</si>
  <si>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</si>
  <si>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</si>
  <si>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</si>
  <si>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</si>
  <si>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</si>
  <si>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</si>
  <si>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</si>
  <si>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</si>
  <si>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</si>
  <si>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</si>
  <si>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</si>
  <si>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</si>
  <si>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</si>
  <si>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</si>
  <si>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</si>
  <si>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</si>
  <si>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</si>
  <si>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</si>
  <si>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</si>
  <si>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</si>
  <si>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</si>
  <si>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</si>
  <si>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</si>
  <si>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</si>
  <si>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</si>
  <si>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</si>
  <si>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</si>
  <si>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</si>
  <si>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</si>
  <si>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</si>
  <si>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</si>
  <si>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</si>
  <si>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</si>
  <si>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</si>
  <si>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</si>
  <si>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</si>
  <si>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</si>
  <si>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</si>
  <si>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</si>
  <si>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</si>
  <si>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</si>
  <si>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</si>
  <si>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</si>
  <si>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</si>
  <si>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</si>
  <si>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</si>
  <si>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</si>
  <si>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</si>
  <si>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</si>
  <si>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</si>
  <si>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</si>
  <si>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</si>
  <si>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</si>
  <si>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</si>
  <si>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</si>
  <si>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</si>
  <si>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</si>
  <si>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</si>
  <si>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</si>
  <si>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</si>
  <si>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</si>
  <si>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</si>
  <si>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</si>
  <si>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</si>
  <si>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</si>
  <si>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</si>
  <si>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</si>
  <si>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</si>
  <si>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</si>
  <si>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</si>
  <si>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</si>
  <si>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</si>
  <si>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</si>
  <si>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</si>
  <si>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</si>
  <si>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</si>
  <si>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</si>
  <si>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</si>
  <si>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</si>
  <si>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</si>
  <si>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</si>
  <si>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</si>
  <si>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</si>
  <si>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</si>
  <si>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</si>
  <si>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</si>
  <si>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</si>
  <si>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</si>
  <si>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</si>
  <si>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</si>
  <si>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</si>
  <si>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</si>
  <si>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</si>
  <si>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</si>
  <si>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</si>
  <si>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</si>
  <si>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</si>
  <si>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</si>
  <si>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</si>
  <si>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</si>
  <si>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</si>
  <si>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</si>
  <si>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</si>
  <si>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</si>
  <si>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</si>
  <si>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</si>
  <si>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</si>
  <si>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</si>
  <si>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</si>
  <si>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</si>
  <si>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</si>
  <si>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</si>
  <si>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</si>
  <si>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</si>
  <si>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</si>
  <si>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</si>
  <si>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</si>
  <si>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</si>
  <si>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</si>
  <si>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</si>
  <si>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</si>
  <si>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</si>
  <si>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</si>
  <si>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</si>
  <si>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</si>
  <si>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</si>
  <si>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</si>
  <si>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</si>
  <si>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</si>
  <si>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</si>
  <si>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</si>
  <si>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</si>
  <si>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</si>
  <si>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</si>
  <si>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</si>
  <si>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</si>
  <si>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</si>
  <si>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</si>
  <si>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</si>
  <si>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</si>
  <si>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</si>
  <si>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</si>
  <si>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</si>
  <si>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</si>
  <si>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</si>
  <si>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</si>
  <si>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</si>
  <si>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</si>
  <si>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</si>
  <si>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</si>
  <si>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</si>
  <si>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</si>
  <si>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</si>
  <si>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</si>
  <si>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</si>
  <si>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</si>
  <si>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</si>
  <si>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</si>
  <si>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</si>
  <si>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</si>
  <si>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</si>
  <si>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</si>
  <si>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</si>
  <si>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</si>
  <si>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</si>
  <si>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</si>
  <si>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</si>
  <si>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</si>
  <si>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</si>
  <si>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</si>
  <si>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</si>
  <si>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</si>
  <si>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</si>
  <si>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</si>
  <si>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</si>
  <si>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</si>
  <si>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</si>
  <si>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</si>
  <si>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</si>
  <si>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</si>
  <si>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</si>
  <si>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</si>
  <si>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</si>
  <si>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</si>
  <si>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</si>
  <si>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</si>
  <si>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</si>
  <si>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</si>
  <si>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</si>
  <si>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</si>
  <si>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</si>
  <si>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</si>
  <si>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</si>
  <si>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</si>
  <si>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</si>
  <si>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</si>
  <si>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</si>
  <si>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</si>
  <si>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</si>
  <si>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</si>
  <si>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</si>
  <si>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</si>
  <si>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</si>
  <si>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</si>
  <si>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</si>
  <si>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</si>
  <si>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</si>
  <si>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</si>
  <si>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</si>
  <si>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</si>
  <si>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</si>
  <si>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</si>
  <si>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</si>
  <si>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</si>
  <si>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</si>
  <si>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</si>
  <si>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</si>
  <si>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</si>
  <si>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</si>
  <si>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</si>
  <si>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</si>
  <si>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</si>
  <si>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</si>
  <si>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</si>
  <si>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</si>
  <si>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</si>
  <si>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</si>
  <si>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</si>
  <si>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</si>
  <si>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</si>
  <si>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</si>
  <si>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</si>
  <si>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</si>
  <si>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</si>
  <si>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</si>
  <si>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</si>
  <si>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</si>
  <si>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</si>
  <si>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</si>
  <si>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</si>
  <si>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</si>
  <si>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</si>
  <si>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</si>
  <si>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</si>
  <si>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</si>
  <si>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</si>
  <si>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</si>
  <si>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</si>
  <si>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</si>
  <si>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</si>
  <si>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</si>
  <si>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</si>
  <si>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</si>
  <si>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</si>
  <si>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</si>
  <si>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</si>
  <si>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</si>
  <si>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</si>
  <si>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</si>
  <si>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</si>
  <si>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</si>
  <si>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</si>
  <si>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</si>
  <si>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</si>
  <si>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</si>
  <si>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</si>
  <si>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</si>
  <si>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</si>
  <si>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</si>
  <si>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</si>
  <si>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</si>
  <si>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</si>
  <si>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</si>
  <si>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</si>
  <si>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</si>
  <si>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</si>
  <si>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</si>
  <si>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</si>
  <si>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</si>
  <si>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</si>
  <si>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</si>
  <si>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</si>
  <si>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</si>
  <si>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</si>
  <si>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</si>
  <si>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</si>
  <si>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</si>
  <si>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</si>
  <si>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</si>
  <si>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</si>
  <si>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</si>
  <si>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</si>
  <si>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</si>
  <si>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</si>
  <si>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</si>
  <si>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</si>
  <si>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</si>
  <si>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</si>
  <si>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</si>
  <si>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</si>
  <si>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</si>
  <si>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</si>
  <si>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</si>
  <si>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</si>
  <si>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</si>
  <si>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</si>
  <si>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</si>
  <si>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</si>
  <si>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</si>
  <si>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</si>
  <si>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</si>
  <si>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</si>
  <si>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</si>
  <si>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</si>
  <si>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</si>
  <si>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</si>
  <si>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</si>
  <si>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</si>
  <si>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</si>
  <si>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</si>
  <si>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</si>
  <si>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</si>
  <si>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</si>
  <si>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</si>
  <si>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</si>
  <si>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</si>
  <si>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</si>
  <si>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</si>
  <si>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</si>
  <si>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</si>
  <si>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</si>
  <si>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</si>
  <si>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</si>
  <si>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</si>
  <si>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</si>
  <si>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</si>
  <si>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</si>
  <si>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</si>
  <si>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</si>
  <si>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</si>
  <si>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</si>
  <si>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</si>
  <si>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</si>
  <si>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</si>
  <si>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</si>
  <si>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</si>
  <si>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</si>
  <si>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</si>
  <si>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</si>
  <si>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</si>
  <si>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</si>
  <si>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</si>
  <si>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</si>
  <si>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</si>
  <si>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</si>
  <si>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</si>
  <si>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</si>
  <si>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</si>
  <si>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</si>
  <si>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</si>
  <si>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</si>
  <si>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</si>
  <si>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</si>
  <si>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</si>
  <si>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</si>
  <si>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</si>
  <si>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</si>
  <si>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</si>
  <si>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</si>
  <si>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</si>
  <si>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</si>
  <si>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</si>
  <si>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</si>
  <si>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</si>
  <si>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</si>
  <si>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</si>
  <si>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</si>
  <si>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</si>
  <si>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</si>
  <si>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</si>
  <si>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</si>
  <si>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</si>
  <si>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</si>
  <si>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</si>
  <si>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</si>
  <si>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</si>
  <si>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</si>
  <si>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</si>
  <si>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</si>
  <si>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</si>
  <si>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</si>
  <si>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</si>
  <si>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</si>
  <si>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</si>
  <si>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</si>
  <si>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</si>
  <si>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</si>
  <si>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</si>
  <si>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</si>
  <si>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</si>
  <si>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</si>
  <si>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</si>
  <si>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</si>
  <si>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</si>
  <si>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</si>
  <si>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</si>
  <si>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</si>
  <si>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</si>
  <si>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</si>
  <si>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</si>
  <si>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</si>
  <si>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</si>
  <si>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</si>
  <si>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</si>
  <si>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</si>
  <si>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</si>
  <si>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</si>
  <si>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</si>
  <si>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</si>
  <si>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</si>
  <si>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</si>
  <si>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</si>
  <si>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</si>
  <si>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</si>
  <si>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</si>
  <si>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</si>
  <si>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</si>
  <si>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</si>
  <si>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</si>
  <si>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</si>
  <si>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</si>
  <si>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</si>
  <si>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</si>
  <si>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</si>
  <si>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</si>
  <si>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</si>
  <si>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</si>
  <si>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</si>
  <si>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</si>
  <si>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</si>
  <si>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</si>
  <si>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</si>
  <si>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</si>
  <si>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</si>
  <si>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</si>
  <si>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</si>
  <si>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</si>
  <si>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</si>
  <si>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</si>
  <si>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</si>
  <si>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</si>
  <si>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</si>
  <si>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</si>
  <si>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</si>
  <si>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</si>
  <si>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</si>
  <si>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</si>
  <si>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</si>
  <si>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</si>
  <si>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</si>
  <si>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</si>
  <si>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</si>
  <si>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</si>
  <si>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</si>
  <si>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</si>
  <si>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</si>
  <si>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</si>
  <si>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</si>
  <si>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</si>
  <si>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</si>
  <si>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</si>
  <si>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</si>
  <si>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</si>
  <si>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</si>
  <si>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</si>
  <si>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</si>
  <si>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</si>
  <si>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</si>
  <si>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</si>
  <si>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</si>
  <si>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</si>
  <si>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</si>
  <si>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</si>
  <si>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</si>
  <si>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</si>
  <si>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</si>
  <si>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</si>
  <si>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</si>
  <si>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</si>
  <si>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</si>
  <si>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</si>
  <si>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</si>
  <si>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</si>
  <si>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</si>
  <si>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</si>
  <si>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</si>
  <si>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</si>
  <si>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</si>
  <si>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</si>
  <si>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</si>
  <si>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</si>
  <si>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</si>
  <si>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</si>
  <si>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</si>
  <si>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</si>
  <si>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</si>
  <si>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</si>
  <si>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</si>
  <si>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</si>
  <si>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</si>
  <si>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</si>
  <si>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</si>
  <si>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</si>
  <si>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</si>
  <si>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</si>
  <si>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</si>
  <si>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</si>
  <si>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</si>
  <si>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</si>
  <si>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</si>
  <si>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</si>
  <si>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</si>
  <si>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</si>
  <si>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</si>
  <si>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</si>
  <si>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</si>
  <si>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</si>
  <si>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</si>
  <si>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</si>
  <si>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</si>
  <si>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</si>
  <si>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</si>
  <si>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</si>
  <si>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</si>
  <si>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</si>
  <si>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</si>
  <si>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</si>
  <si>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</si>
  <si>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</si>
  <si>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</si>
  <si>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</si>
  <si>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</si>
  <si>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</si>
  <si>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</si>
  <si>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</si>
  <si>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</si>
  <si>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</si>
  <si>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</si>
  <si>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</si>
  <si>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</si>
  <si>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</si>
  <si>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</si>
  <si>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</si>
  <si>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</si>
  <si>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</si>
  <si>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</si>
  <si>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</si>
  <si>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</si>
  <si>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</si>
  <si>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</si>
  <si>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</si>
  <si>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</si>
  <si>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</si>
  <si>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</si>
  <si>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</si>
  <si>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</si>
  <si>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</si>
  <si>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</si>
  <si>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</si>
  <si>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</si>
  <si>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</si>
  <si>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</si>
  <si>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</si>
  <si>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</si>
  <si>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</si>
  <si>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</si>
  <si>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</si>
  <si>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</si>
  <si>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</si>
  <si>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</si>
  <si>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</si>
  <si>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</si>
  <si>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</si>
  <si>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</si>
  <si>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</si>
  <si>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</si>
  <si>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</si>
  <si>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</si>
  <si>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</si>
  <si>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</si>
  <si>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</si>
  <si>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</si>
  <si>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</si>
  <si>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</si>
  <si>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</si>
  <si>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</si>
  <si>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</si>
  <si>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</si>
  <si>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</si>
  <si>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</si>
  <si>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</si>
  <si>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</si>
  <si>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</si>
  <si>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</si>
  <si>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</si>
  <si>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</si>
  <si>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</si>
  <si>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</si>
  <si>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</si>
  <si>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</si>
  <si>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</si>
  <si>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</si>
  <si>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</si>
  <si>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</si>
  <si>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</si>
  <si>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</si>
  <si>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</si>
  <si>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</si>
  <si>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</si>
  <si>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</si>
  <si>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</si>
  <si>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</si>
  <si>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</si>
  <si>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</si>
  <si>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</si>
  <si>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</si>
  <si>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</si>
  <si>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</si>
  <si>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</si>
  <si>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</si>
  <si>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</si>
  <si>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</si>
  <si>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</si>
  <si>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</si>
  <si>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</si>
  <si>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</si>
  <si>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</si>
  <si>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</si>
  <si>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</si>
  <si>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</si>
  <si>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</si>
  <si>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</si>
  <si>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</si>
  <si>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</si>
  <si>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</si>
  <si>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</si>
  <si>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</si>
  <si>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</si>
  <si>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</si>
  <si>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</si>
  <si>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</si>
  <si>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</si>
  <si>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</si>
  <si>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</si>
  <si>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</si>
  <si>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</si>
  <si>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</si>
  <si>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</si>
  <si>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</si>
  <si>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</si>
  <si>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</si>
  <si>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</si>
  <si>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</si>
  <si>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</si>
  <si>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</si>
  <si>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</si>
  <si>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</si>
  <si>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</si>
  <si>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</si>
  <si>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</si>
  <si>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</si>
  <si>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</si>
  <si>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</si>
  <si>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</si>
  <si>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</si>
  <si>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</si>
  <si>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</si>
  <si>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</si>
  <si>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</si>
  <si>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</si>
  <si>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</si>
  <si>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</si>
  <si>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</si>
  <si>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</si>
  <si>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</si>
  <si>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</si>
  <si>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</si>
  <si>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</si>
  <si>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</si>
  <si>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</si>
  <si>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</si>
  <si>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</si>
  <si>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</si>
  <si>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</si>
  <si>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</si>
  <si>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</si>
  <si>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</si>
  <si>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</si>
  <si>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</si>
  <si>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</si>
  <si>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</si>
  <si>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</si>
  <si>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</si>
  <si>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</si>
  <si>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</si>
  <si>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</si>
  <si>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</si>
  <si>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</si>
  <si>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</si>
  <si>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</si>
  <si>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</si>
  <si>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</si>
  <si>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</si>
  <si>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</si>
  <si>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</si>
  <si>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</si>
  <si>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</si>
  <si>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</si>
  <si>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</si>
  <si>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</si>
  <si>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</si>
  <si>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</si>
  <si>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</si>
  <si>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</si>
  <si>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</si>
  <si>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</si>
  <si>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</si>
  <si>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</si>
  <si>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</si>
  <si>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</si>
  <si>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</si>
  <si>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</si>
  <si>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</si>
  <si>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</si>
  <si>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</si>
  <si>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</si>
  <si>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</si>
  <si>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</si>
  <si>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</si>
  <si>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</si>
  <si>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</si>
  <si>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</si>
  <si>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</si>
  <si>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</si>
  <si>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</si>
  <si>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</si>
  <si>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</si>
  <si>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</si>
  <si>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</si>
  <si>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</si>
  <si>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</si>
  <si>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</si>
  <si>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</si>
  <si>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</si>
  <si>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</si>
  <si>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</si>
  <si>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</si>
  <si>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</si>
  <si>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</si>
  <si>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</si>
  <si>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</si>
  <si>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</si>
  <si>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</si>
  <si>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</si>
  <si>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</si>
  <si>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</si>
  <si>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</si>
  <si>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</si>
  <si>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</si>
  <si>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</si>
  <si>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</si>
  <si>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</si>
  <si>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</si>
  <si>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</si>
  <si>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</si>
  <si>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</si>
  <si>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</si>
  <si>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</si>
  <si>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</si>
  <si>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</si>
  <si>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</si>
  <si>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</si>
  <si>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</si>
  <si>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</si>
  <si>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</si>
  <si>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</si>
  <si>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</si>
  <si>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</si>
  <si>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</si>
  <si>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</si>
  <si>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</si>
  <si>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</si>
  <si>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</si>
  <si>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</si>
  <si>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</si>
  <si>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</si>
  <si>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</si>
  <si>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</si>
  <si>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</si>
  <si>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</si>
  <si>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</si>
  <si>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</si>
  <si>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</si>
  <si>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</si>
  <si>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</si>
  <si>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</si>
  <si>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</si>
  <si>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</si>
  <si>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</si>
  <si>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</si>
  <si>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</si>
  <si>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</si>
  <si>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</si>
  <si>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</si>
  <si>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</si>
  <si>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</si>
  <si>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</si>
  <si>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</si>
  <si>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</si>
  <si>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</si>
  <si>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</si>
  <si>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</si>
  <si>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</si>
  <si>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</si>
  <si>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</si>
  <si>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</si>
  <si>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</si>
  <si>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</si>
  <si>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</si>
  <si>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</si>
  <si>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</si>
  <si>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</si>
  <si>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</si>
  <si>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</si>
  <si>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</si>
  <si>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</si>
  <si>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</si>
  <si>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</si>
  <si>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</si>
  <si>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</si>
  <si>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</si>
  <si>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</si>
  <si>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</si>
  <si>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</si>
  <si>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</si>
  <si>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</si>
  <si>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</si>
  <si>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</si>
  <si>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</si>
  <si>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</si>
  <si>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</si>
  <si>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</si>
  <si>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</si>
  <si>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</si>
  <si>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</si>
  <si>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</si>
  <si>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</si>
  <si>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</si>
  <si>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</si>
  <si>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</si>
  <si>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</si>
  <si>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</si>
  <si>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</si>
  <si>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</si>
  <si>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</si>
  <si>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</si>
  <si>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</si>
  <si>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</si>
  <si>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</si>
  <si>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</si>
  <si>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</si>
  <si>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</si>
  <si>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</si>
  <si>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</si>
  <si>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</si>
  <si>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</si>
  <si>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</si>
  <si>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</si>
  <si>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</si>
  <si>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</si>
  <si>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</si>
  <si>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</si>
  <si>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</si>
  <si>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</si>
  <si>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</si>
  <si>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</si>
  <si>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</si>
  <si>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</si>
  <si>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</si>
  <si>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</si>
  <si>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</si>
  <si>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</si>
  <si>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</si>
  <si>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</si>
  <si>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</si>
  <si>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</si>
  <si>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</si>
  <si>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</si>
  <si>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</si>
  <si>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</si>
  <si>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</si>
  <si>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</si>
  <si>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</si>
  <si>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</si>
  <si>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</si>
  <si>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</si>
  <si>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</si>
  <si>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</si>
  <si>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</si>
  <si>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</si>
  <si>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</si>
  <si>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</si>
  <si>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</si>
  <si>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</si>
  <si>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</si>
  <si>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</si>
  <si>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</si>
  <si>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</si>
  <si>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</si>
  <si>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</si>
  <si>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</si>
  <si>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</si>
  <si>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</si>
  <si>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</si>
  <si>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</si>
  <si>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</si>
  <si>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</si>
  <si>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</si>
  <si>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</si>
  <si>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</si>
  <si>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</si>
  <si>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</si>
  <si>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</si>
  <si>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</si>
  <si>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</si>
  <si>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</si>
  <si>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</si>
  <si>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</si>
  <si>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</si>
  <si>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</si>
  <si>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</si>
  <si>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</si>
  <si>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</si>
  <si>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</si>
  <si>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</si>
  <si>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</si>
  <si>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</si>
  <si>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</si>
  <si>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</si>
  <si>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</si>
  <si>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</si>
  <si>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</si>
  <si>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</si>
  <si>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</si>
  <si>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</si>
  <si>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</si>
  <si>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</si>
  <si>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</si>
  <si>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</si>
  <si>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</si>
  <si>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</si>
  <si>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</si>
  <si>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</si>
  <si>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</si>
  <si>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</si>
  <si>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</si>
  <si>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</si>
  <si>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</si>
  <si>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</si>
  <si>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</si>
  <si>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</si>
  <si>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</si>
  <si>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</si>
  <si>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</si>
  <si>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</si>
  <si>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</si>
  <si>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</si>
  <si>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</si>
  <si>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</si>
  <si>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</si>
  <si>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</si>
  <si>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</si>
  <si>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</si>
  <si>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</si>
  <si>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</si>
  <si>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</si>
  <si>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</si>
  <si>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</si>
  <si>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</si>
  <si>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</si>
  <si>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</si>
  <si>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</si>
  <si>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</si>
  <si>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</si>
  <si>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</si>
  <si>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</si>
  <si>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</si>
  <si>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</si>
  <si>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</si>
  <si>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</si>
  <si>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</si>
  <si>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</si>
  <si>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</si>
  <si>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</si>
  <si>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</si>
  <si>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</si>
  <si>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</si>
  <si>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</si>
  <si>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</si>
  <si>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</si>
  <si>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</si>
  <si>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</si>
  <si>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</si>
  <si>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</si>
  <si>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</si>
  <si>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</si>
  <si>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</si>
  <si>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</si>
  <si>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</si>
  <si>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</si>
  <si>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</si>
  <si>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</si>
  <si>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</si>
  <si>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</si>
  <si>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</si>
  <si>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</si>
  <si>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</si>
  <si>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</si>
  <si>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</si>
  <si>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</si>
  <si>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</si>
  <si>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</si>
  <si>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</si>
  <si>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</si>
  <si>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</si>
  <si>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</si>
  <si>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</si>
  <si>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</si>
  <si>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</si>
  <si>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</si>
  <si>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</si>
  <si>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</si>
  <si>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</si>
  <si>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</si>
  <si>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</si>
  <si>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</si>
  <si>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</si>
  <si>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</si>
  <si>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</si>
  <si>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</si>
  <si>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</si>
  <si>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</si>
  <si>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</si>
  <si>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</si>
  <si>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</si>
  <si>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</si>
  <si>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</si>
  <si>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</si>
  <si>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</si>
  <si>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</si>
  <si>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</si>
  <si>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</si>
  <si>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</si>
  <si>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</si>
  <si>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</si>
  <si>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</si>
  <si>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</si>
  <si>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</si>
  <si>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</si>
  <si>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</si>
  <si>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</si>
  <si>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</si>
  <si>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</si>
  <si>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</si>
  <si>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</si>
  <si>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</si>
  <si>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</si>
  <si>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</si>
  <si>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</si>
  <si>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</si>
  <si>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</si>
  <si>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</si>
  <si>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</si>
  <si>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</si>
  <si>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</si>
  <si>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</si>
  <si>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</si>
  <si>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</si>
  <si>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</si>
  <si>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</si>
  <si>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</si>
  <si>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</si>
  <si>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</si>
  <si>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</si>
  <si>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</si>
  <si>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</si>
  <si>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</si>
  <si>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</si>
  <si>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</si>
  <si>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</si>
  <si>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</si>
  <si>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</si>
  <si>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</si>
  <si>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</si>
  <si>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</si>
  <si>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</si>
  <si>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</si>
  <si>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</si>
  <si>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</si>
  <si>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</si>
  <si>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</si>
  <si>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</si>
  <si>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</si>
  <si>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</si>
  <si>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</si>
  <si>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</si>
  <si>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</si>
  <si>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</si>
  <si>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</si>
  <si>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</si>
  <si>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</si>
  <si>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</si>
  <si>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</si>
  <si>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</si>
  <si>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</si>
  <si>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</si>
  <si>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</si>
  <si>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</si>
  <si>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</si>
  <si>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</si>
  <si>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</si>
  <si>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</si>
  <si>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</si>
  <si>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</si>
  <si>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</si>
  <si>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</si>
  <si>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</si>
  <si>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</si>
  <si>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</si>
  <si>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</si>
  <si>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</si>
  <si>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</si>
  <si>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</si>
  <si>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</si>
  <si>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</si>
  <si>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</si>
  <si>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</si>
  <si>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</si>
  <si>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</si>
  <si>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</si>
  <si>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</si>
  <si>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</si>
  <si>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</si>
  <si>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</si>
  <si>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</si>
  <si>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</si>
  <si>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</si>
  <si>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</si>
  <si>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</si>
  <si>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</si>
  <si>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</si>
  <si>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</si>
  <si>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</si>
  <si>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</si>
  <si>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</si>
  <si>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</si>
  <si>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</si>
  <si>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</si>
  <si>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</si>
  <si>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</si>
  <si>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</si>
  <si>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</si>
  <si>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</si>
  <si>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</si>
  <si>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</si>
  <si>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</si>
  <si>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</si>
  <si>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</si>
  <si>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</si>
  <si>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</si>
  <si>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</si>
  <si>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</si>
  <si>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</si>
  <si>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</si>
  <si>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</si>
  <si>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</si>
  <si>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</si>
  <si>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</si>
  <si>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</si>
  <si>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</si>
  <si>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</si>
  <si>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</si>
  <si>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</si>
  <si>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</si>
  <si>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</si>
  <si>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</si>
  <si>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</si>
  <si>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</si>
  <si>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</si>
  <si>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</si>
  <si>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</si>
  <si>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</si>
  <si>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</si>
  <si>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</si>
  <si>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</si>
  <si>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</si>
  <si>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</si>
  <si>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</si>
  <si>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</si>
  <si>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</si>
  <si>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</si>
  <si>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</si>
  <si>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</si>
  <si>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</si>
  <si>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</si>
  <si>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</si>
  <si>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</si>
  <si>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</si>
  <si>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</si>
  <si>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</si>
  <si>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</si>
  <si>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</si>
  <si>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</si>
  <si>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</si>
  <si>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</si>
  <si>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</si>
  <si>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</si>
  <si>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</si>
  <si>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</si>
  <si>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</si>
  <si>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</si>
  <si>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</si>
  <si>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</si>
  <si>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</si>
  <si>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</si>
  <si>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</si>
  <si>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</si>
  <si>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</si>
  <si>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</si>
  <si>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</si>
  <si>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</si>
  <si>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</si>
  <si>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</si>
  <si>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</si>
  <si>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</si>
  <si>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</si>
  <si>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</si>
  <si>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</si>
  <si>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</si>
  <si>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</si>
  <si>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</si>
  <si>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</si>
  <si>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</si>
  <si>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</si>
  <si>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</si>
  <si>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</si>
  <si>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</si>
  <si>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</si>
  <si>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</si>
  <si>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</si>
  <si>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</si>
  <si>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</si>
  <si>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</si>
  <si>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</si>
  <si>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</si>
  <si>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</si>
  <si>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</si>
  <si>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</si>
  <si>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</si>
  <si>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</si>
  <si>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</si>
  <si>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</si>
  <si>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</si>
  <si>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</si>
  <si>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</si>
  <si>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</si>
  <si>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</si>
  <si>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</si>
  <si>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</si>
  <si>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</si>
  <si>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</si>
  <si>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</si>
  <si>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</si>
  <si>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</si>
  <si>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</si>
  <si>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</si>
  <si>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</si>
  <si>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</si>
  <si>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</si>
  <si>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</si>
  <si>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</si>
  <si>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</si>
  <si>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</si>
  <si>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</si>
  <si>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</si>
  <si>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</si>
  <si>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</si>
  <si>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</si>
  <si>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</si>
  <si>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</si>
  <si>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</si>
  <si>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</si>
  <si>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</si>
  <si>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</si>
  <si>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</si>
  <si>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</si>
  <si>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</si>
  <si>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</si>
  <si>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</si>
  <si>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</si>
  <si>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</si>
  <si>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</si>
  <si>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</si>
  <si>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</si>
  <si>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</si>
  <si>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</si>
  <si>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</si>
  <si>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</si>
  <si>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</si>
  <si>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</si>
  <si>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</si>
  <si>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</si>
  <si>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</si>
  <si>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</si>
  <si>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</si>
  <si>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</si>
  <si>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</si>
  <si>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</si>
  <si>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</si>
  <si>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</si>
  <si>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</si>
  <si>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</si>
  <si>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</si>
  <si>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</si>
  <si>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</si>
  <si>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</si>
  <si>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</si>
  <si>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</si>
  <si>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</si>
  <si>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</si>
  <si>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</si>
  <si>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</si>
  <si>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</si>
  <si>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</si>
  <si>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</si>
  <si>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</si>
  <si>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</si>
  <si>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</si>
  <si>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</si>
  <si>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</si>
  <si>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</si>
  <si>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</si>
  <si>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</si>
  <si>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</si>
  <si>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</si>
  <si>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</si>
  <si>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</si>
  <si>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</si>
  <si>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</si>
  <si>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</si>
  <si>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</si>
  <si>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</si>
  <si>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</si>
  <si>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</si>
  <si>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</si>
  <si>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</si>
  <si>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</si>
  <si>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</si>
  <si>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</si>
  <si>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</si>
  <si>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</si>
  <si>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</si>
  <si>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</si>
  <si>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</si>
  <si>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</si>
  <si>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</si>
  <si>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</si>
  <si>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</si>
  <si>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</si>
  <si>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</si>
  <si>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</si>
  <si>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</si>
  <si>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</si>
  <si>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</si>
  <si>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</si>
  <si>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</si>
  <si>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</si>
  <si>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</si>
  <si>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</si>
  <si>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</si>
  <si>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</si>
  <si>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</si>
  <si>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</si>
  <si>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</si>
  <si>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</si>
  <si>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</si>
  <si>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</si>
  <si>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</si>
  <si>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</si>
  <si>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</si>
  <si>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</si>
  <si>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</si>
  <si>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</si>
  <si>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</si>
  <si>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</si>
  <si>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</si>
  <si>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</si>
  <si>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</si>
  <si>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</si>
  <si>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</si>
  <si>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</si>
  <si>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</si>
  <si>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</si>
  <si>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</si>
  <si>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</si>
  <si>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</si>
  <si>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</si>
  <si>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</si>
  <si>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</si>
  <si>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</si>
  <si>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</si>
  <si>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</si>
  <si>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</si>
  <si>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</si>
  <si>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</si>
  <si>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</si>
  <si>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</si>
  <si>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</si>
  <si>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</si>
  <si>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</si>
  <si>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</si>
  <si>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</si>
  <si>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</si>
  <si>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</si>
  <si>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</si>
  <si>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</si>
  <si>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</si>
  <si>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</si>
  <si>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</si>
  <si>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</si>
  <si>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</si>
  <si>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</si>
  <si>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</si>
  <si>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</si>
  <si>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</si>
  <si>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</si>
  <si>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</si>
  <si>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</si>
  <si>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</si>
  <si>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</si>
  <si>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</si>
  <si>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</si>
  <si>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</si>
  <si>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</si>
  <si>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</si>
  <si>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</si>
  <si>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</si>
  <si>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</si>
  <si>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</si>
  <si>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</si>
  <si>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</si>
  <si>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</si>
  <si>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</si>
  <si>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</si>
  <si>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</si>
  <si>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</si>
  <si>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</si>
  <si>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</si>
  <si>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</si>
  <si>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</si>
  <si>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</si>
  <si>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</si>
  <si>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</si>
  <si>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</si>
  <si>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</si>
  <si>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</si>
  <si>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</si>
  <si>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</si>
  <si>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</si>
  <si>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</si>
  <si>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</si>
  <si>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</si>
  <si>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</si>
  <si>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</si>
  <si>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</si>
  <si>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</si>
  <si>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</si>
  <si>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</si>
  <si>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</si>
  <si>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</si>
  <si>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</si>
  <si>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</si>
  <si>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</si>
  <si>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</si>
  <si>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</si>
  <si>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</si>
  <si>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</si>
  <si>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</si>
  <si>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</si>
  <si>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</si>
  <si>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</si>
  <si>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</si>
  <si>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</si>
  <si>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</si>
  <si>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</si>
  <si>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</si>
  <si>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</si>
  <si>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</si>
  <si>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</si>
  <si>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</si>
  <si>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</si>
  <si>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</si>
  <si>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</si>
  <si>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</si>
  <si>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</si>
  <si>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</si>
  <si>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</si>
  <si>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</si>
  <si>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</si>
  <si>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</si>
  <si>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</si>
  <si>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</si>
  <si>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</si>
  <si>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</si>
  <si>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</si>
  <si>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</si>
  <si>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</si>
  <si>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</si>
  <si>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</si>
  <si>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</si>
  <si>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</si>
  <si>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</si>
  <si>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</si>
  <si>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</si>
  <si>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</si>
  <si>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</si>
  <si>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</si>
  <si>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</si>
  <si>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</si>
  <si>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</si>
  <si>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</si>
  <si>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</si>
  <si>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</si>
  <si>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</si>
  <si>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</si>
  <si>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</si>
  <si>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</si>
  <si>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</si>
  <si>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</si>
  <si>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</si>
  <si>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</si>
  <si>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</si>
  <si>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</si>
  <si>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</si>
  <si>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</si>
  <si>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</si>
  <si>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</si>
  <si>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</si>
  <si>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</si>
  <si>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</si>
  <si>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</si>
  <si>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</si>
  <si>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</si>
  <si>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</si>
  <si>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</si>
  <si>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</si>
  <si>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</si>
  <si>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</si>
  <si>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</si>
  <si>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</si>
  <si>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</si>
  <si>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</si>
  <si>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</si>
  <si>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</si>
  <si>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</si>
  <si>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</si>
  <si>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</si>
  <si>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</si>
  <si>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</si>
  <si>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</si>
  <si>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</si>
  <si>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</si>
  <si>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</si>
  <si>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</si>
  <si>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</si>
  <si>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</si>
  <si>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</si>
  <si>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</si>
  <si>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</si>
  <si>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</si>
  <si>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</si>
  <si>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</si>
  <si>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</si>
  <si>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</si>
  <si>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</si>
  <si>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</si>
  <si>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</si>
  <si>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</si>
  <si>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</si>
  <si>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</si>
  <si>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</si>
  <si>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</si>
  <si>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</si>
  <si>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</si>
  <si>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</si>
  <si>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</si>
  <si>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</si>
  <si>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</si>
  <si>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</si>
  <si>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</si>
  <si>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</si>
  <si>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</si>
  <si>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</si>
  <si>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</si>
  <si>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</si>
  <si>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</si>
  <si>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</si>
  <si>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</si>
  <si>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</si>
  <si>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</si>
  <si>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</si>
  <si>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</si>
  <si>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</si>
  <si>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</si>
  <si>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</si>
  <si>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</si>
  <si>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</si>
  <si>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</si>
  <si>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</si>
  <si>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</si>
  <si>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</si>
  <si>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</si>
  <si>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</si>
  <si>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</si>
  <si>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</si>
  <si>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</si>
  <si>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</si>
  <si>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</si>
  <si>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</si>
  <si>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</si>
  <si>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</si>
  <si>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</si>
  <si>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</si>
  <si>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</si>
  <si>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</si>
  <si>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</si>
  <si>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</si>
  <si>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</si>
  <si>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</si>
  <si>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</si>
  <si>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</si>
  <si>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</si>
  <si>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</si>
  <si>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</si>
  <si>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</si>
  <si>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</si>
  <si>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</si>
  <si>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</si>
  <si>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</si>
  <si>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</si>
  <si>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</si>
  <si>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</si>
  <si>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</si>
  <si>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</si>
  <si>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</si>
  <si>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</si>
  <si>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</si>
  <si>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</si>
  <si>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</si>
  <si>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</si>
  <si>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</si>
  <si>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</si>
  <si>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</si>
  <si>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</si>
  <si>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</si>
  <si>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</si>
  <si>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</si>
  <si>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</si>
  <si>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</si>
  <si>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</si>
  <si>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</si>
  <si>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</si>
  <si>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</si>
  <si>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</si>
  <si>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</si>
  <si>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</si>
  <si>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</si>
  <si>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</si>
  <si>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</si>
  <si>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</si>
  <si>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</si>
  <si>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</si>
  <si>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</si>
  <si>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</si>
  <si>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</si>
  <si>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</si>
  <si>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</si>
  <si>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</si>
  <si>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</si>
  <si>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</si>
  <si>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</si>
  <si>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</si>
  <si>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</si>
  <si>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</si>
  <si>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</si>
  <si>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</si>
  <si>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</si>
  <si>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</si>
  <si>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</si>
  <si>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</si>
  <si>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</si>
  <si>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</si>
  <si>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</si>
  <si>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</si>
  <si>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</si>
  <si>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</si>
  <si>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</si>
  <si>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</si>
  <si>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</si>
  <si>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</si>
  <si>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</si>
  <si>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</si>
  <si>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</si>
  <si>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</si>
  <si>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</si>
  <si>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</si>
  <si>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</si>
  <si>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</si>
  <si>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</si>
  <si>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</si>
  <si>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</si>
  <si>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</si>
  <si>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</si>
  <si>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</si>
  <si>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</si>
  <si>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</si>
  <si>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</si>
  <si>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</si>
  <si>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</si>
  <si>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</si>
  <si>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</si>
  <si>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</si>
  <si>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</si>
  <si>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</si>
  <si>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</si>
  <si>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</si>
  <si>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</si>
  <si>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</si>
  <si>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</si>
  <si>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</si>
  <si>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</si>
  <si>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</si>
  <si>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</si>
  <si>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</si>
  <si>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</si>
  <si>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</si>
  <si>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</si>
  <si>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</si>
  <si>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</si>
  <si>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</si>
  <si>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</si>
  <si>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</si>
  <si>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</si>
  <si>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</si>
  <si>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</si>
  <si>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</si>
  <si>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</si>
  <si>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</si>
  <si>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</si>
  <si>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</si>
  <si>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</si>
  <si>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</si>
  <si>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</si>
  <si>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</si>
  <si>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</si>
  <si>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</si>
  <si>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</si>
  <si>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</si>
  <si>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</si>
  <si>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</si>
  <si>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</si>
  <si>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</si>
  <si>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</si>
  <si>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</si>
  <si>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</si>
  <si>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</si>
  <si>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</si>
  <si>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</si>
  <si>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</si>
  <si>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</si>
  <si>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</si>
  <si>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</si>
  <si>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</si>
  <si>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</si>
  <si>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</si>
  <si>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</si>
  <si>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</si>
  <si>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</si>
  <si>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</si>
  <si>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</si>
  <si>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</si>
  <si>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</si>
  <si>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</si>
  <si>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</si>
  <si>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</si>
  <si>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</si>
  <si>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</si>
  <si>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</si>
  <si>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</si>
  <si>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</si>
  <si>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</si>
  <si>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</si>
  <si>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</si>
  <si>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</si>
  <si>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</si>
  <si>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</si>
  <si>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</si>
  <si>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</si>
  <si>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</si>
  <si>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</si>
  <si>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</si>
  <si>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</si>
  <si>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</si>
  <si>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</si>
  <si>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</si>
  <si>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</si>
  <si>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</si>
  <si>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</si>
  <si>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</si>
  <si>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</si>
  <si>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</si>
  <si>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</si>
  <si>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</si>
  <si>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</si>
  <si>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</si>
  <si>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</si>
  <si>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</si>
  <si>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</si>
  <si>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</si>
  <si>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</si>
  <si>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</si>
  <si>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</si>
  <si>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</si>
  <si>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</si>
  <si>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</si>
  <si>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</si>
  <si>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</si>
  <si>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</si>
  <si>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</si>
  <si>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</si>
  <si>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</si>
  <si>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</si>
  <si>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</si>
  <si>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</si>
  <si>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</si>
  <si>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</si>
  <si>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</si>
  <si>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</si>
  <si>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</si>
  <si>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</si>
  <si>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</si>
  <si>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</si>
  <si>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</si>
  <si>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</si>
  <si>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</si>
  <si>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</si>
  <si>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</si>
  <si>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</si>
  <si>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</si>
  <si>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</si>
  <si>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</si>
  <si>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</si>
  <si>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</si>
  <si>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</si>
  <si>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</si>
  <si>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</si>
  <si>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</si>
  <si>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</si>
  <si>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</si>
  <si>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</si>
  <si>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</si>
  <si>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</si>
  <si>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</si>
  <si>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</si>
  <si>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</si>
  <si>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</si>
  <si>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</si>
  <si>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</si>
  <si>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</si>
  <si>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</si>
  <si>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</si>
  <si>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</si>
  <si>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</si>
  <si>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</si>
  <si>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</si>
  <si>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</si>
  <si>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</si>
  <si>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</si>
  <si>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</si>
  <si>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</si>
  <si>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</si>
  <si>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</si>
  <si>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</si>
  <si>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</si>
  <si>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</si>
  <si>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</si>
  <si>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</si>
  <si>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</si>
  <si>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</si>
  <si>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</si>
  <si>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</si>
  <si>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</si>
  <si>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</si>
  <si>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</si>
  <si>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</si>
  <si>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</si>
  <si>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</si>
  <si>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</si>
  <si>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</si>
  <si>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</si>
  <si>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</si>
  <si>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</si>
  <si>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</si>
  <si>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</si>
  <si>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</si>
  <si>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</si>
  <si>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</si>
  <si>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</si>
  <si>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</si>
  <si>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</si>
  <si>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</si>
  <si>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</si>
  <si>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</si>
  <si>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</si>
  <si>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</si>
  <si>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</si>
  <si>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</si>
  <si>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</si>
  <si>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</si>
  <si>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</si>
  <si>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</si>
  <si>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</si>
  <si>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</si>
  <si>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</si>
  <si>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</si>
  <si>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</si>
  <si>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</si>
  <si>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</si>
  <si>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</si>
  <si>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</si>
  <si>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</si>
  <si>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</si>
  <si>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</si>
  <si>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</si>
  <si>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</si>
  <si>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</si>
  <si>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</si>
  <si>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</si>
  <si>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</si>
  <si>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</si>
  <si>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</si>
  <si>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</si>
  <si>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</si>
  <si>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</si>
  <si>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</si>
  <si>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</si>
  <si>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</si>
  <si>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</si>
  <si>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</si>
  <si>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</si>
  <si>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</si>
  <si>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</si>
  <si>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</si>
  <si>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</si>
  <si>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</si>
  <si>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</si>
  <si>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</si>
  <si>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</si>
  <si>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</si>
  <si>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</si>
  <si>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</si>
  <si>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</si>
  <si>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</si>
  <si>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</si>
  <si>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</si>
  <si>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</si>
  <si>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</si>
  <si>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</si>
  <si>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</si>
  <si>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</si>
  <si>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</si>
  <si>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</si>
  <si>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</si>
  <si>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</si>
  <si>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</si>
  <si>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</si>
  <si>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</si>
  <si>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</si>
  <si>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</si>
  <si>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</si>
  <si>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</si>
  <si>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</si>
  <si>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</si>
  <si>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</si>
  <si>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</si>
  <si>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</si>
  <si>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</si>
  <si>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</si>
  <si>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</si>
  <si>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</si>
  <si>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</si>
  <si>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</si>
  <si>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</si>
  <si>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</si>
  <si>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</si>
  <si>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</si>
  <si>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</si>
  <si>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</si>
  <si>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</si>
  <si>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</si>
  <si>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</si>
  <si>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</si>
  <si>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</si>
  <si>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</si>
  <si>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</si>
  <si>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</si>
  <si>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</si>
  <si>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</si>
  <si>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</si>
  <si>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</si>
  <si>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</si>
  <si>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</si>
  <si>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</si>
  <si>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</si>
  <si>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</si>
  <si>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</si>
  <si>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</si>
  <si>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</si>
  <si>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</si>
  <si>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</si>
  <si>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</si>
  <si>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</si>
  <si>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</si>
  <si>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</si>
  <si>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</si>
  <si>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</si>
  <si>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</si>
  <si>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</si>
  <si>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</si>
  <si>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</si>
  <si>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</si>
  <si>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</si>
  <si>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</si>
  <si>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</si>
  <si>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</si>
  <si>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</si>
  <si>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</si>
  <si>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</si>
  <si>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</si>
  <si>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</si>
  <si>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</si>
  <si>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</si>
  <si>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</si>
  <si>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</si>
  <si>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</si>
  <si>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</si>
  <si>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</si>
  <si>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</si>
  <si>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</si>
  <si>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</si>
  <si>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</si>
  <si>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</si>
  <si>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</si>
  <si>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</si>
  <si>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</si>
  <si>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</si>
  <si>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</si>
  <si>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</si>
  <si>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</si>
  <si>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</si>
  <si>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</si>
  <si>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</si>
  <si>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</si>
  <si>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</si>
  <si>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</si>
  <si>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</si>
  <si>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</si>
  <si>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</si>
  <si>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</si>
  <si>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</si>
  <si>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</si>
  <si>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</si>
  <si>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</si>
  <si>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</si>
  <si>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</si>
  <si>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</si>
  <si>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</si>
  <si>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</si>
  <si>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</si>
  <si>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</si>
  <si>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</si>
  <si>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</si>
  <si>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</si>
  <si>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</si>
  <si>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</si>
  <si>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</si>
  <si>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</si>
  <si>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</si>
  <si>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</si>
  <si>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</si>
  <si>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</si>
  <si>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</si>
  <si>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</si>
  <si>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</si>
  <si>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</si>
  <si>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</si>
  <si>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</si>
  <si>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</si>
  <si>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</si>
  <si>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</si>
  <si>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</si>
  <si>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</si>
  <si>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</si>
  <si>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</si>
  <si>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</si>
  <si>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</si>
  <si>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</si>
  <si>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</si>
  <si>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</si>
  <si>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</si>
  <si>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</si>
  <si>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</si>
  <si>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</si>
  <si>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</si>
  <si>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</si>
  <si>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</si>
  <si>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</si>
  <si>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</si>
  <si>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</si>
  <si>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</si>
  <si>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</si>
  <si>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</si>
  <si>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</si>
  <si>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</si>
  <si>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</si>
  <si>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</si>
  <si>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</si>
  <si>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</si>
  <si>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</si>
  <si>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</si>
  <si>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</si>
  <si>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</si>
  <si>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</si>
  <si>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</si>
  <si>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</si>
  <si>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</si>
  <si>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</si>
  <si>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</si>
  <si>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</si>
  <si>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</si>
  <si>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</si>
  <si>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</si>
  <si>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</si>
  <si>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</si>
  <si>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</si>
  <si>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</si>
  <si>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</si>
  <si>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</si>
  <si>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</si>
  <si>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</si>
  <si>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</si>
  <si>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</si>
  <si>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</si>
  <si>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</si>
  <si>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</si>
  <si>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</si>
  <si>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</si>
  <si>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</si>
  <si>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</si>
  <si>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</si>
  <si>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</si>
  <si>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</si>
  <si>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</si>
  <si>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</si>
  <si>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</si>
  <si>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</si>
  <si>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</si>
  <si>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</si>
  <si>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</si>
  <si>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</si>
  <si>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</si>
  <si>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</si>
  <si>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</si>
  <si>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</si>
  <si>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</si>
  <si>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</si>
  <si>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</si>
  <si>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</si>
  <si>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</si>
  <si>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</si>
  <si>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</si>
  <si>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</si>
  <si>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</si>
  <si>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</si>
  <si>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</si>
  <si>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</si>
  <si>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</si>
  <si>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</si>
  <si>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</si>
  <si>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</si>
  <si>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</si>
  <si>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</si>
  <si>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</si>
  <si>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</si>
  <si>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</si>
  <si>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</si>
  <si>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</si>
  <si>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</si>
  <si>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</si>
  <si>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</si>
  <si>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</si>
  <si>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</si>
  <si>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</si>
  <si>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</si>
  <si>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</si>
  <si>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</si>
  <si>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</si>
  <si>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</si>
  <si>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</si>
  <si>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</si>
  <si>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</si>
  <si>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</si>
  <si>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</si>
  <si>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</si>
  <si>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</si>
  <si>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</si>
  <si>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</si>
  <si>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</si>
  <si>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</si>
  <si>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</si>
  <si>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</si>
  <si>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</si>
  <si>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</si>
  <si>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</si>
  <si>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</si>
  <si>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</si>
  <si>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</si>
  <si>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</si>
  <si>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</si>
  <si>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</si>
  <si>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</si>
  <si>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</si>
  <si>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</si>
  <si>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</si>
  <si>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</si>
  <si>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</si>
  <si>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</si>
  <si>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</si>
  <si>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</si>
  <si>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</si>
  <si>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</si>
  <si>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</si>
  <si>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</si>
  <si>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</si>
  <si>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</si>
  <si>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</si>
  <si>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</si>
  <si>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</si>
  <si>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</si>
  <si>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</si>
  <si>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</si>
  <si>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</si>
  <si>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</si>
  <si>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</si>
  <si>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</si>
  <si>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</si>
  <si>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</si>
  <si>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</si>
  <si>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</si>
  <si>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</si>
  <si>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</si>
  <si>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</si>
  <si>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</si>
  <si>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</si>
  <si>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</si>
  <si>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</si>
  <si>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</si>
  <si>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</si>
  <si>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</si>
  <si>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</si>
  <si>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</si>
  <si>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</si>
  <si>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</si>
  <si>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</si>
  <si>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</si>
  <si>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</si>
  <si>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</si>
  <si>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</si>
  <si>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</si>
  <si>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</si>
  <si>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</si>
  <si>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</si>
  <si>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</si>
  <si>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</si>
  <si>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</si>
  <si>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</si>
  <si>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</si>
  <si>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</si>
  <si>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</si>
  <si>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</si>
  <si>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</si>
  <si>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</si>
  <si>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</si>
  <si>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</si>
  <si>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</si>
  <si>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</si>
  <si>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</si>
  <si>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</si>
  <si>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</si>
  <si>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</si>
  <si>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</si>
  <si>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</si>
  <si>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</si>
  <si>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</si>
  <si>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</si>
  <si>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</si>
  <si>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</si>
  <si>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</si>
  <si>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</si>
  <si>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</si>
  <si>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</si>
  <si>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</si>
  <si>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</si>
  <si>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</si>
  <si>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</si>
  <si>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</si>
  <si>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</si>
  <si>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</si>
  <si>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</si>
  <si>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</si>
  <si>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</si>
  <si>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</si>
  <si>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</si>
  <si>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</si>
  <si>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</si>
  <si>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</si>
  <si>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</si>
  <si>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</si>
  <si>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</si>
  <si>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</si>
  <si>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</si>
  <si>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</si>
  <si>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</si>
  <si>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</si>
  <si>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</si>
  <si>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</si>
  <si>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</si>
  <si>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</si>
  <si>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</si>
  <si>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</si>
  <si>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</si>
  <si>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</si>
  <si>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</si>
  <si>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</si>
  <si>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</si>
  <si>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</si>
  <si>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</si>
  <si>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</si>
  <si>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</si>
  <si>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</si>
  <si>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</si>
  <si>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</si>
  <si>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</si>
  <si>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</si>
  <si>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</si>
  <si>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</si>
  <si>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</si>
  <si>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</si>
  <si>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</si>
  <si>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</si>
  <si>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</si>
  <si>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</si>
  <si>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</si>
  <si>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</si>
  <si>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</si>
  <si>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</si>
  <si>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</si>
  <si>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</si>
  <si>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</si>
  <si>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</si>
  <si>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</si>
  <si>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</si>
  <si>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</si>
  <si>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</si>
  <si>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</si>
  <si>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</si>
  <si>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</si>
  <si>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</si>
  <si>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</si>
  <si>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</si>
  <si>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</si>
  <si>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</si>
  <si>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</si>
  <si>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</si>
  <si>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</si>
  <si>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</si>
  <si>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</si>
  <si>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</si>
  <si>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</si>
  <si>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</si>
  <si>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</si>
  <si>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</si>
  <si>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</si>
  <si>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</si>
  <si>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</si>
  <si>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</si>
  <si>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</si>
  <si>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</si>
  <si>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</si>
  <si>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</si>
  <si>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</si>
  <si>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</si>
  <si>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</si>
  <si>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</si>
  <si>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</si>
  <si>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</si>
  <si>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</si>
  <si>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</si>
  <si>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</si>
  <si>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</si>
  <si>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</si>
  <si>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</si>
  <si>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</si>
  <si>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</si>
  <si>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</si>
  <si>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</si>
  <si>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</si>
  <si>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</si>
  <si>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</si>
  <si>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</si>
  <si>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</si>
  <si>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</si>
  <si>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</si>
  <si>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</si>
  <si>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</si>
  <si>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</si>
  <si>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</si>
  <si>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</si>
  <si>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</si>
  <si>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</si>
  <si>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</si>
  <si>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</si>
  <si>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</si>
  <si>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</si>
  <si>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</si>
  <si>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</si>
  <si>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</si>
  <si>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</si>
  <si>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</si>
  <si>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</si>
  <si>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</si>
  <si>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</si>
  <si>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</si>
  <si>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</si>
  <si>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</si>
  <si>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</si>
  <si>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</si>
  <si>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</si>
  <si>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</si>
  <si>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</si>
  <si>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</si>
  <si>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</si>
  <si>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</si>
  <si>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</si>
  <si>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</si>
  <si>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</si>
  <si>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</si>
  <si>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</si>
  <si>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</si>
  <si>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</si>
  <si>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</si>
  <si>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</si>
  <si>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</si>
  <si>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</si>
  <si>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</si>
  <si>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</si>
  <si>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</si>
  <si>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</si>
  <si>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</si>
  <si>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</si>
  <si>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</si>
  <si>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</si>
  <si>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</si>
  <si>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</si>
  <si>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</si>
  <si>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</si>
  <si>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</si>
  <si>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</si>
  <si>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</si>
  <si>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</si>
  <si>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</si>
  <si>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</si>
  <si>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</si>
  <si>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</si>
  <si>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</si>
  <si>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</si>
  <si>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</si>
  <si>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</si>
  <si>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</si>
  <si>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</si>
  <si>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</si>
  <si>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</si>
  <si>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</si>
  <si>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</si>
  <si>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</si>
  <si>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</si>
  <si>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</si>
  <si>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</si>
  <si>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</si>
  <si>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</si>
  <si>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</si>
  <si>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</si>
  <si>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</si>
  <si>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</si>
  <si>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</si>
  <si>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</si>
  <si>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</si>
  <si>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</si>
  <si>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</si>
  <si>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</si>
  <si>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</si>
  <si>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</si>
  <si>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</si>
  <si>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</si>
  <si>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</si>
  <si>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</si>
  <si>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</si>
  <si>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</si>
  <si>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</si>
  <si>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</si>
  <si>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</si>
  <si>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</si>
  <si>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</si>
  <si>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</si>
  <si>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</si>
  <si>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</si>
  <si>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</si>
  <si>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</si>
  <si>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</si>
  <si>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</si>
  <si>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</si>
  <si>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</si>
  <si>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</si>
  <si>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</si>
  <si>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</si>
  <si>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</si>
  <si>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</si>
  <si>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</si>
  <si>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</si>
  <si>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</si>
  <si>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</si>
  <si>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</si>
  <si>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</si>
  <si>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</si>
  <si>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</si>
  <si>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</si>
  <si>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</si>
  <si>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</si>
  <si>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</si>
  <si>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</si>
  <si>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</si>
  <si>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</si>
  <si>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</si>
  <si>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</si>
  <si>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</si>
  <si>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</si>
  <si>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</si>
  <si>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</si>
  <si>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</si>
  <si>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</si>
  <si>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</si>
  <si>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</si>
  <si>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</si>
  <si>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</si>
  <si>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</si>
  <si>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</si>
  <si>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</si>
  <si>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</si>
  <si>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</si>
  <si>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</si>
  <si>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</si>
  <si>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</si>
  <si>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</si>
  <si>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</si>
  <si>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</si>
  <si>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</si>
  <si>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</si>
  <si>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</si>
  <si>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</si>
  <si>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</si>
  <si>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</si>
  <si>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</si>
  <si>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</si>
  <si>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</si>
  <si>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</si>
  <si>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</si>
  <si>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</si>
  <si>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</si>
  <si>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</si>
  <si>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</si>
  <si>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</si>
  <si>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</si>
  <si>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</si>
  <si>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</si>
  <si>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</si>
  <si>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</si>
  <si>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</si>
  <si>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</si>
  <si>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</si>
  <si>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</si>
  <si>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</si>
  <si>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</si>
  <si>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</si>
  <si>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</si>
  <si>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</si>
  <si>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</si>
  <si>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</si>
  <si>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</si>
  <si>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</si>
  <si>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</si>
  <si>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</si>
  <si>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</si>
  <si>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</si>
  <si>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</si>
  <si>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</si>
  <si>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</si>
  <si>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</si>
  <si>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</si>
  <si>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</si>
  <si>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</si>
  <si>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</si>
  <si>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</si>
  <si>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</si>
  <si>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</si>
  <si>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</si>
  <si>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</si>
  <si>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</si>
  <si>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</si>
  <si>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</si>
  <si>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</si>
  <si>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</si>
  <si>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</si>
  <si>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</si>
  <si>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</si>
  <si>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</si>
  <si>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</si>
  <si>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</si>
  <si>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</si>
  <si>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</si>
  <si>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</si>
  <si>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</si>
  <si>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</si>
  <si>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</si>
  <si>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</si>
  <si>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</si>
  <si>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</si>
  <si>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</si>
  <si>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</si>
  <si>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</si>
  <si>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</si>
  <si>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</si>
  <si>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</si>
  <si>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</si>
  <si>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</si>
  <si>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</si>
  <si>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</si>
  <si>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</si>
  <si>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</si>
  <si>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</si>
  <si>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</si>
  <si>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</si>
  <si>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</si>
  <si>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</si>
  <si>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</si>
  <si>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</si>
  <si>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</si>
  <si>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</si>
  <si>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</si>
  <si>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</si>
  <si>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</si>
  <si>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</si>
  <si>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</si>
  <si>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</si>
  <si>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</si>
  <si>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</si>
  <si>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</si>
  <si>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</si>
  <si>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</si>
  <si>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</si>
  <si>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</si>
  <si>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</si>
  <si>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</si>
  <si>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</si>
  <si>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</si>
  <si>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</si>
  <si>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</si>
  <si>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</si>
  <si>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</si>
  <si>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</si>
  <si>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</si>
  <si>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</si>
  <si>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</si>
  <si>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</si>
  <si>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</si>
  <si>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</si>
  <si>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</si>
  <si>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</si>
  <si>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</si>
  <si>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</si>
  <si>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</si>
  <si>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</si>
  <si>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</si>
  <si>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</si>
  <si>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</si>
  <si>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</si>
  <si>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</si>
  <si>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</si>
  <si>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</si>
  <si>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</si>
  <si>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</si>
  <si>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</si>
  <si>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</si>
  <si>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</si>
  <si>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</si>
  <si>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</si>
  <si>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</si>
  <si>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</si>
  <si>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</si>
  <si>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</si>
  <si>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</si>
  <si>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</si>
  <si>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</si>
  <si>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</si>
  <si>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</si>
  <si>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</si>
  <si>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</si>
  <si>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</si>
  <si>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</si>
  <si>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</si>
  <si>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</si>
  <si>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</si>
  <si>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</si>
  <si>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</si>
  <si>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</si>
  <si>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</si>
  <si>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</si>
  <si>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</si>
  <si>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</si>
  <si>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</si>
  <si>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</si>
  <si>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</si>
  <si>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</si>
  <si>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</si>
  <si>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</si>
  <si>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</si>
  <si>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</si>
  <si>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</si>
  <si>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</si>
  <si>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</si>
  <si>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</si>
  <si>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</si>
  <si>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</si>
  <si>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</si>
  <si>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</si>
  <si>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</si>
  <si>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</si>
  <si>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</si>
  <si>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</si>
  <si>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</si>
  <si>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</si>
  <si>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</si>
  <si>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</si>
  <si>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</si>
  <si>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</si>
  <si>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</si>
  <si>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</si>
  <si>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</si>
  <si>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</si>
  <si>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</si>
  <si>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</si>
  <si>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</si>
  <si>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</si>
  <si>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</si>
  <si>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</si>
  <si>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</si>
  <si>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</si>
  <si>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</si>
  <si>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</si>
  <si>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</si>
  <si>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</si>
  <si>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</si>
  <si>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</si>
  <si>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</si>
  <si>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</si>
  <si>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</si>
  <si>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</si>
  <si>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</si>
  <si>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</si>
  <si>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</si>
  <si>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</si>
  <si>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</si>
  <si>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</si>
  <si>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</si>
  <si>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</si>
  <si>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</si>
  <si>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</si>
  <si>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</si>
  <si>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</si>
  <si>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</si>
  <si>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</si>
  <si>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</si>
  <si>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</si>
  <si>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</si>
  <si>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</si>
  <si>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</si>
  <si>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</si>
  <si>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</si>
  <si>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</si>
  <si>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</si>
  <si>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</si>
  <si>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</si>
  <si>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</si>
  <si>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</si>
  <si>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</si>
  <si>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</si>
  <si>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</si>
  <si>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</si>
  <si>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</si>
  <si>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</si>
  <si>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</si>
  <si>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</si>
  <si>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</si>
  <si>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</si>
  <si>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</si>
  <si>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</si>
  <si>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</si>
  <si>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</si>
  <si>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</si>
  <si>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</si>
  <si>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</si>
  <si>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</si>
  <si>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</si>
  <si>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</si>
  <si>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</si>
  <si>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</si>
  <si>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</si>
  <si>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</si>
  <si>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</si>
  <si>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</si>
  <si>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</si>
  <si>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</si>
  <si>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</si>
  <si>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</si>
  <si>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</si>
  <si>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</si>
  <si>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</si>
  <si>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</si>
  <si>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</si>
  <si>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</si>
  <si>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</si>
  <si>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</si>
  <si>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</si>
  <si>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</si>
  <si>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</si>
  <si>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</si>
  <si>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</si>
  <si>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</si>
  <si>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</si>
  <si>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</si>
  <si>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</si>
  <si>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</si>
  <si>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</si>
  <si>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</si>
  <si>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</si>
  <si>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</si>
  <si>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</si>
  <si>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</si>
  <si>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</si>
  <si>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</si>
  <si>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</si>
  <si>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</si>
  <si>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</si>
  <si>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</si>
  <si>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</si>
  <si>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</si>
  <si>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</si>
  <si>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</si>
  <si>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</si>
  <si>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</si>
  <si>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</si>
  <si>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</si>
  <si>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</si>
  <si>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</si>
  <si>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</si>
  <si>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</si>
  <si>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</si>
  <si>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</si>
  <si>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</si>
  <si>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</si>
  <si>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</si>
  <si>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</si>
  <si>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</si>
  <si>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</si>
  <si>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</si>
  <si>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</si>
  <si>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</si>
  <si>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</si>
  <si>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</si>
  <si>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</si>
  <si>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</si>
  <si>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</si>
  <si>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</si>
  <si>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</si>
  <si>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</si>
  <si>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</si>
  <si>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</si>
  <si>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</si>
  <si>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</si>
  <si>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</si>
  <si>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</si>
  <si>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</si>
  <si>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</si>
  <si>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</si>
  <si>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</si>
  <si>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</si>
  <si>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</si>
  <si>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</si>
  <si>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</si>
  <si>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</si>
  <si>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</si>
  <si>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</si>
  <si>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</si>
  <si>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</si>
  <si>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</si>
  <si>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</si>
  <si>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</si>
  <si>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</si>
  <si>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</si>
  <si>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</si>
  <si>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</si>
  <si>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</si>
  <si>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</si>
  <si>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</si>
  <si>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</si>
  <si>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</si>
  <si>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</si>
  <si>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</si>
  <si>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</si>
  <si>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</si>
  <si>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</si>
  <si>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</si>
  <si>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</si>
  <si>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</si>
  <si>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</si>
  <si>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</si>
  <si>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</si>
  <si>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</si>
  <si>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</si>
  <si>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</si>
  <si>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</si>
  <si>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</si>
  <si>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</si>
  <si>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</si>
  <si>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</si>
  <si>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</si>
  <si>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</si>
  <si>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</si>
  <si>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</si>
  <si>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</si>
  <si>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</si>
  <si>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</si>
  <si>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</si>
  <si>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</si>
  <si>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</si>
  <si>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</si>
  <si>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</si>
  <si>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</si>
  <si>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</si>
  <si>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</si>
  <si>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</si>
  <si>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</si>
  <si>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</si>
  <si>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</si>
  <si>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</si>
  <si>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</si>
  <si>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</si>
  <si>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</si>
  <si>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</si>
  <si>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</si>
  <si>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</si>
  <si>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</si>
  <si>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</si>
  <si>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</si>
  <si>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</si>
  <si>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</si>
  <si>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</si>
  <si>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</si>
  <si>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</si>
  <si>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</si>
  <si>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</si>
  <si>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</si>
  <si>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</si>
  <si>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</si>
  <si>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</si>
  <si>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</si>
  <si>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</si>
  <si>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</si>
  <si>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</si>
  <si>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</si>
  <si>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</si>
  <si>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</si>
  <si>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</si>
  <si>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</si>
  <si>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</si>
  <si>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</si>
  <si>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</si>
  <si>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</si>
  <si>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</si>
  <si>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</si>
  <si>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</si>
  <si>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</si>
  <si>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</si>
  <si>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</si>
  <si>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</si>
  <si>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</si>
  <si>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</si>
  <si>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</si>
  <si>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</si>
  <si>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</si>
  <si>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</si>
  <si>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</si>
  <si>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</si>
  <si>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</si>
  <si>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</si>
  <si>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</si>
  <si>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</si>
  <si>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</si>
  <si>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</si>
  <si>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</si>
  <si>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</si>
  <si>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</si>
  <si>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</si>
  <si>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</si>
  <si>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</si>
  <si>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</si>
  <si>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</si>
  <si>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</si>
  <si>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</si>
  <si>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</si>
  <si>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</si>
  <si>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</si>
  <si>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</si>
  <si>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</si>
  <si>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</si>
  <si>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</si>
  <si>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</si>
  <si>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</si>
  <si>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</si>
  <si>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</si>
  <si>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</si>
  <si>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</si>
  <si>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</si>
  <si>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</si>
  <si>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</si>
  <si>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</si>
  <si>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</si>
  <si>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</si>
  <si>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</si>
  <si>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</si>
  <si>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</si>
  <si>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</si>
  <si>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</si>
  <si>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</si>
  <si>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</si>
  <si>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</si>
  <si>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</si>
  <si>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</si>
  <si>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</si>
  <si>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</si>
  <si>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</si>
  <si>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</si>
  <si>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</si>
  <si>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</si>
  <si>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</si>
  <si>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</si>
  <si>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</si>
  <si>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</si>
  <si>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</si>
  <si>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</si>
  <si>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</si>
  <si>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</si>
  <si>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</si>
  <si>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</si>
  <si>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</si>
  <si>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</si>
  <si>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</si>
  <si>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</si>
  <si>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</si>
  <si>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</si>
  <si>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</si>
  <si>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</si>
  <si>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</si>
  <si>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</si>
  <si>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</si>
  <si>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</si>
  <si>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</si>
  <si>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</si>
  <si>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</si>
  <si>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</si>
  <si>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</si>
  <si>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</si>
  <si>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</si>
  <si>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</si>
  <si>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</si>
  <si>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</si>
  <si>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</si>
  <si>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</si>
  <si>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</si>
  <si>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</si>
  <si>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</si>
  <si>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</si>
  <si>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</si>
  <si>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</si>
  <si>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</si>
  <si>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</si>
  <si>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</si>
  <si>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</si>
  <si>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</si>
  <si>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</si>
  <si>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</si>
  <si>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</si>
  <si>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</si>
  <si>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</si>
  <si>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</si>
  <si>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</si>
  <si>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</si>
  <si>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</si>
  <si>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</si>
  <si>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</si>
  <si>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</si>
  <si>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</si>
  <si>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</si>
  <si>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</si>
  <si>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</si>
  <si>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</si>
  <si>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</si>
  <si>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</si>
  <si>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</si>
  <si>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</si>
  <si>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</si>
  <si>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</si>
  <si>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</si>
  <si>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</si>
  <si>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</si>
  <si>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</si>
  <si>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</si>
  <si>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</si>
  <si>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</si>
  <si>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</si>
  <si>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</si>
  <si>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</si>
  <si>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</si>
  <si>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</si>
  <si>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</si>
  <si>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</si>
  <si>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</si>
  <si>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</si>
  <si>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</si>
  <si>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</si>
  <si>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</si>
  <si>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</si>
  <si>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</si>
  <si>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</si>
  <si>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</si>
  <si>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</si>
  <si>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</si>
  <si>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</si>
  <si>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</si>
  <si>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</si>
  <si>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</si>
  <si>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</si>
  <si>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</si>
  <si>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</si>
  <si>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</si>
  <si>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</si>
  <si>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</si>
  <si>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</si>
  <si>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</si>
  <si>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</si>
  <si>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</si>
  <si>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</si>
  <si>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</si>
  <si>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</si>
  <si>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</si>
  <si>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</si>
  <si>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</si>
  <si>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</si>
  <si>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</si>
  <si>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</si>
  <si>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</si>
  <si>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</si>
  <si>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</si>
  <si>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</si>
  <si>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</si>
  <si>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</si>
  <si>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</si>
  <si>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</si>
  <si>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</si>
  <si>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</si>
  <si>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</si>
  <si>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</si>
  <si>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</si>
  <si>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</si>
  <si>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</si>
  <si>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</si>
  <si>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</si>
  <si>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</si>
  <si>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</si>
  <si>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</si>
  <si>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</si>
  <si>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</si>
  <si>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</si>
  <si>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</si>
  <si>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</si>
  <si>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</si>
  <si>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</si>
  <si>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</si>
  <si>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</si>
  <si>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</si>
  <si>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</si>
  <si>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</si>
  <si>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</si>
  <si>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</si>
  <si>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</si>
  <si>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</si>
  <si>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</si>
  <si>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</si>
  <si>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</si>
  <si>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</si>
  <si>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</si>
  <si>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</si>
  <si>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</si>
  <si>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</si>
  <si>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</si>
  <si>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</si>
  <si>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</si>
  <si>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</si>
  <si>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</si>
  <si>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</si>
  <si>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</si>
  <si>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</si>
  <si>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</si>
  <si>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</si>
  <si>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</si>
  <si>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</si>
  <si>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</si>
  <si>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</si>
  <si>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</si>
  <si>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</si>
  <si>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</si>
  <si>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</si>
  <si>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</si>
  <si>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</si>
  <si>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</si>
  <si>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</si>
  <si>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</si>
  <si>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</si>
  <si>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</si>
  <si>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</si>
  <si>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</si>
  <si>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</si>
  <si>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</si>
  <si>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</si>
  <si>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</si>
  <si>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</si>
  <si>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</si>
  <si>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</si>
  <si>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</si>
  <si>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</si>
  <si>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</si>
  <si>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</si>
  <si>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</si>
  <si>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</si>
  <si>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</si>
  <si>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</si>
  <si>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</si>
  <si>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</si>
  <si>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</si>
  <si>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</si>
  <si>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</si>
  <si>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</si>
  <si>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</si>
  <si>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</si>
  <si>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</si>
  <si>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</si>
  <si>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</si>
  <si>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</si>
  <si>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</si>
  <si>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</si>
  <si>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</si>
  <si>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</si>
  <si>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</si>
  <si>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</si>
  <si>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</si>
  <si>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</si>
  <si>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</si>
  <si>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</si>
  <si>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</si>
  <si>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</si>
  <si>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</si>
  <si>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</si>
  <si>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</si>
  <si>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</si>
  <si>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</si>
  <si>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</si>
  <si>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</si>
  <si>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</si>
  <si>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</si>
  <si>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</si>
  <si>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</si>
  <si>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</si>
  <si>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</si>
  <si>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</si>
  <si>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</si>
  <si>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</si>
  <si>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</si>
  <si>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</si>
  <si>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</si>
  <si>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</si>
  <si>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</si>
  <si>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</si>
  <si>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</si>
  <si>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</si>
  <si>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</si>
  <si>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</si>
  <si>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</si>
  <si>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</si>
  <si>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</si>
  <si>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</si>
  <si>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</si>
  <si>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</si>
  <si>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</si>
  <si>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</si>
  <si>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</si>
  <si>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</si>
  <si>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</si>
  <si>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</si>
  <si>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</si>
  <si>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</si>
  <si>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</si>
  <si>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</si>
  <si>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</si>
  <si>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</si>
  <si>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</si>
  <si>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</si>
  <si>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</si>
  <si>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</si>
  <si>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</si>
  <si>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</si>
  <si>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</si>
  <si>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</si>
  <si>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</si>
  <si>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</si>
  <si>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</si>
  <si>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</si>
  <si>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</si>
  <si>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</si>
  <si>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</si>
  <si>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</si>
  <si>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</si>
  <si>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</si>
  <si>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</si>
  <si>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</si>
  <si>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</si>
  <si>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</si>
  <si>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</si>
  <si>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</si>
  <si>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</si>
  <si>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</si>
  <si>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</si>
  <si>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</si>
  <si>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</si>
  <si>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</si>
  <si>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</si>
  <si>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</si>
  <si>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</si>
  <si>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</si>
  <si>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</si>
  <si>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</si>
  <si>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</si>
  <si>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</si>
  <si>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</si>
  <si>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</si>
  <si>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</si>
  <si>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</si>
  <si>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</si>
  <si>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</si>
  <si>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</si>
  <si>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</si>
  <si>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</si>
  <si>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</si>
  <si>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</si>
  <si>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</si>
  <si>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</si>
  <si>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</si>
  <si>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</si>
  <si>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</si>
  <si>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</si>
  <si>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</si>
  <si>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</si>
  <si>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</si>
  <si>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</si>
  <si>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</si>
  <si>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</si>
  <si>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</si>
  <si>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</si>
  <si>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</si>
  <si>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</si>
  <si>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</si>
  <si>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</si>
  <si>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</si>
  <si>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</si>
  <si>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</si>
  <si>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</si>
  <si>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</si>
  <si>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</si>
  <si>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</si>
  <si>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</si>
  <si>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</si>
  <si>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</si>
  <si>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</si>
  <si>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</si>
  <si>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</si>
  <si>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</si>
  <si>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</si>
  <si>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</si>
  <si>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</si>
  <si>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</si>
  <si>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</si>
  <si>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</si>
  <si>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</si>
  <si>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</si>
  <si>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</si>
  <si>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</si>
  <si>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</si>
  <si>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</si>
  <si>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</si>
  <si>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</si>
  <si>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</si>
  <si>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</si>
  <si>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</si>
  <si>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</si>
  <si>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</si>
  <si>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</si>
  <si>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</si>
  <si>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</si>
  <si>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</si>
  <si>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</si>
  <si>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</si>
  <si>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</si>
  <si>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</si>
  <si>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</si>
  <si>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</si>
  <si>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</si>
  <si>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</si>
  <si>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</si>
  <si>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</si>
  <si>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</si>
  <si>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</si>
  <si>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</si>
  <si>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</si>
  <si>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</si>
  <si>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</si>
  <si>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</si>
  <si>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</si>
  <si>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</si>
  <si>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</si>
  <si>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</si>
  <si>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</si>
  <si>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</si>
  <si>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</si>
  <si>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</si>
  <si>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</si>
  <si>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</si>
  <si>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</si>
  <si>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</si>
  <si>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</si>
  <si>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</si>
  <si>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</si>
  <si>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</si>
  <si>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</si>
  <si>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</si>
  <si>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</si>
  <si>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</si>
  <si>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</si>
  <si>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</si>
  <si>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</si>
  <si>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</si>
  <si>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</si>
  <si>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</si>
  <si>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</si>
  <si>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</si>
  <si>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</si>
  <si>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</si>
  <si>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</si>
  <si>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</si>
  <si>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</si>
  <si>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</si>
  <si>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</si>
  <si>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</si>
  <si>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</si>
  <si>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</si>
  <si>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</si>
  <si>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</si>
  <si>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</si>
  <si>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</si>
  <si>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</si>
  <si>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</si>
  <si>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</si>
  <si>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</si>
  <si>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</si>
  <si>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</si>
  <si>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</si>
  <si>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</si>
  <si>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</si>
  <si>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</si>
  <si>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</si>
  <si>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</si>
  <si>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</si>
  <si>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</si>
  <si>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</si>
  <si>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</si>
  <si>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</si>
  <si>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</si>
  <si>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</si>
  <si>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</si>
  <si>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</si>
  <si>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</si>
  <si>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</si>
  <si>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</si>
  <si>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</si>
  <si>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</si>
  <si>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</si>
  <si>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</si>
  <si>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</si>
  <si>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</si>
  <si>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</si>
  <si>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</si>
  <si>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</si>
  <si>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</si>
  <si>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</si>
  <si>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</si>
  <si>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</si>
  <si>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</si>
  <si>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</si>
  <si>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</si>
  <si>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</si>
  <si>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</si>
  <si>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</si>
  <si>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</si>
  <si>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</si>
  <si>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</si>
  <si>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</si>
  <si>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</si>
  <si>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</si>
  <si>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</si>
  <si>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</si>
  <si>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</si>
  <si>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</si>
  <si>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</si>
  <si>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</si>
  <si>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</si>
  <si>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</si>
  <si>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</si>
  <si>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</si>
  <si>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</si>
  <si>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</si>
  <si>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</si>
  <si>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</si>
  <si>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</si>
  <si>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</si>
  <si>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</si>
  <si>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</si>
  <si>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</si>
  <si>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</si>
  <si>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</si>
  <si>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</si>
  <si>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</si>
  <si>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</si>
  <si>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</si>
  <si>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</si>
  <si>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</si>
  <si>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</si>
  <si>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</si>
  <si>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</si>
  <si>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</si>
  <si>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</si>
  <si>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</si>
  <si>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</si>
  <si>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</si>
  <si>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</si>
  <si>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</si>
  <si>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</si>
  <si>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</si>
  <si>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</si>
  <si>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</si>
  <si>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</si>
  <si>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</si>
  <si>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</si>
  <si>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</si>
  <si>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</si>
  <si>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</si>
  <si>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</si>
  <si>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</si>
  <si>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</si>
  <si>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</si>
  <si>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</si>
  <si>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</si>
  <si>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</si>
  <si>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</si>
  <si>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</si>
  <si>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</si>
  <si>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</si>
  <si>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</si>
  <si>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</si>
  <si>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</si>
  <si>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</si>
  <si>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</si>
  <si>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</si>
  <si>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</si>
  <si>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</si>
  <si>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</si>
  <si>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</si>
  <si>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</si>
  <si>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</si>
  <si>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</si>
  <si>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</si>
  <si>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</si>
  <si>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</si>
  <si>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</si>
  <si>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</si>
  <si>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</si>
  <si>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</si>
  <si>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</si>
  <si>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</si>
  <si>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</si>
  <si>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</si>
  <si>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</si>
  <si>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</si>
  <si>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</si>
  <si>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</si>
  <si>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</si>
  <si>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</si>
  <si>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</si>
  <si>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</si>
  <si>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</si>
  <si>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</si>
  <si>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</si>
  <si>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</si>
  <si>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</si>
  <si>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</si>
  <si>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</si>
  <si>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</si>
  <si>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</si>
  <si>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</si>
  <si>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</si>
  <si>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</si>
  <si>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</si>
  <si>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</si>
  <si>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</si>
  <si>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</si>
  <si>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</si>
  <si>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</si>
  <si>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</si>
  <si>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</si>
  <si>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</si>
  <si>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</si>
  <si>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</si>
  <si>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</si>
  <si>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</si>
  <si>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</si>
  <si>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</si>
  <si>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</si>
  <si>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</si>
  <si>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</si>
  <si>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</si>
  <si>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</si>
  <si>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</si>
  <si>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</si>
  <si>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</si>
  <si>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</si>
  <si>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</si>
  <si>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</si>
  <si>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</si>
  <si>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</si>
  <si>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</si>
  <si>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</si>
  <si>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</si>
  <si>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</si>
  <si>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</si>
  <si>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</si>
  <si>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</si>
  <si>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</si>
  <si>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</si>
  <si>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</si>
  <si>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</si>
  <si>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</si>
  <si>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</si>
  <si>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</si>
  <si>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</si>
  <si>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</si>
  <si>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</si>
  <si>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</si>
  <si>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</si>
  <si>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</si>
  <si>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</si>
  <si>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</si>
  <si>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</si>
  <si>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</si>
  <si>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</si>
  <si>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</si>
  <si>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</si>
  <si>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</si>
  <si>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</si>
  <si>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</si>
  <si>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</si>
  <si>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</si>
  <si>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</si>
  <si>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</si>
  <si>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</si>
  <si>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</si>
  <si>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</si>
  <si>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</si>
  <si>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</si>
  <si>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</si>
  <si>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</si>
  <si>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</si>
  <si>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</si>
  <si>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</si>
  <si>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</si>
  <si>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</si>
  <si>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</si>
  <si>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</si>
  <si>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</si>
  <si>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</si>
  <si>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</si>
  <si>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</si>
  <si>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</si>
  <si>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</si>
  <si>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</si>
  <si>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</si>
  <si>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</si>
  <si>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</si>
  <si>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</si>
  <si>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</si>
  <si>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</si>
  <si>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</si>
  <si>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</si>
  <si>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</si>
  <si>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</si>
  <si>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</si>
  <si>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</si>
  <si>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</si>
  <si>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</si>
  <si>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</si>
  <si>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</si>
  <si>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</si>
  <si>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</si>
  <si>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</si>
  <si>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</si>
  <si>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</si>
  <si>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</si>
  <si>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</si>
  <si>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</si>
  <si>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</si>
  <si>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</si>
  <si>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</si>
  <si>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</si>
  <si>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</si>
  <si>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</si>
  <si>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</si>
  <si>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</si>
  <si>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</si>
  <si>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</si>
  <si>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</si>
  <si>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</si>
  <si>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</si>
  <si>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</si>
  <si>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</si>
  <si>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</si>
  <si>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</si>
  <si>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</si>
  <si>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</si>
  <si>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</si>
  <si>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</si>
  <si>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</si>
  <si>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</si>
  <si>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</si>
  <si>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</si>
  <si>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</si>
  <si>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</si>
  <si>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</si>
  <si>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</si>
  <si>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</si>
  <si>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</si>
  <si>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</si>
  <si>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</si>
  <si>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</si>
  <si>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</si>
  <si>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</si>
  <si>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</si>
  <si>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</si>
  <si>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</si>
  <si>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</si>
  <si>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</si>
  <si>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</si>
  <si>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</si>
  <si>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</si>
  <si>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</si>
  <si>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</si>
  <si>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</si>
  <si>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</si>
  <si>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</si>
  <si>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</si>
  <si>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</si>
  <si>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</si>
  <si>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</si>
  <si>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</si>
  <si>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</si>
  <si>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</si>
  <si>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</si>
  <si>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</si>
  <si>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</si>
  <si>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</si>
  <si>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</si>
  <si>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</si>
  <si>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</si>
  <si>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</si>
  <si>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</si>
  <si>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</si>
  <si>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</si>
  <si>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</si>
  <si>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</si>
  <si>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</si>
  <si>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</si>
  <si>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</si>
  <si>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</si>
  <si>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</si>
  <si>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</si>
  <si>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</si>
  <si>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</si>
  <si>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</si>
  <si>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</si>
  <si>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</si>
  <si>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</si>
  <si>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</si>
  <si>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</si>
  <si>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</si>
  <si>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</si>
  <si>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</si>
  <si>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</si>
  <si>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</si>
  <si>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</si>
  <si>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</si>
  <si>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</si>
  <si>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</si>
  <si>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</si>
  <si>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</si>
  <si>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</si>
  <si>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</si>
  <si>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</si>
  <si>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</si>
  <si>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</si>
  <si>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</si>
  <si>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</si>
  <si>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</si>
  <si>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</si>
  <si>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</si>
  <si>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</si>
  <si>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</si>
  <si>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</si>
  <si>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</si>
  <si>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</si>
  <si>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</si>
  <si>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</si>
  <si>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</si>
  <si>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</si>
  <si>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</si>
  <si>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</si>
  <si>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</si>
  <si>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</si>
  <si>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</si>
  <si>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</si>
  <si>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</si>
  <si>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</si>
  <si>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</si>
  <si>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</si>
  <si>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</si>
  <si>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</si>
  <si>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</si>
  <si>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</si>
  <si>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</si>
  <si>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</si>
  <si>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</si>
  <si>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</si>
  <si>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</si>
  <si>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</si>
  <si>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</si>
  <si>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</si>
  <si>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</si>
  <si>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</si>
  <si>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</si>
  <si>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</si>
  <si>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</si>
  <si>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</si>
  <si>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</si>
  <si>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</si>
  <si>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</si>
  <si>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</si>
  <si>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</si>
  <si>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</si>
  <si>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</si>
  <si>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</si>
  <si>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</si>
  <si>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</si>
  <si>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</si>
  <si>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</si>
  <si>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</si>
  <si>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</si>
  <si>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</si>
  <si>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</si>
  <si>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</si>
  <si>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</si>
  <si>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</si>
  <si>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</si>
  <si>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</si>
  <si>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</si>
  <si>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</si>
  <si>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</si>
  <si>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</si>
  <si>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</si>
  <si>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</si>
  <si>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</si>
  <si>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</si>
  <si>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</si>
  <si>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</si>
  <si>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</si>
  <si>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</si>
  <si>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</si>
  <si>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</si>
  <si>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</si>
  <si>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</si>
  <si>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</si>
  <si>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</si>
  <si>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</si>
  <si>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</si>
  <si>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</si>
  <si>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</si>
  <si>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</si>
  <si>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</si>
  <si>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</si>
  <si>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</si>
  <si>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</si>
  <si>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</si>
  <si>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</si>
  <si>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</si>
  <si>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</si>
  <si>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</si>
  <si>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</si>
  <si>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</si>
  <si>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</si>
  <si>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</si>
  <si>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</si>
  <si>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</si>
  <si>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</si>
  <si>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</si>
  <si>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</si>
  <si>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</si>
  <si>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</si>
  <si>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</si>
  <si>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</si>
  <si>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</si>
  <si>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</si>
  <si>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</si>
  <si>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</si>
  <si>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</si>
  <si>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</si>
  <si>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</si>
  <si>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</si>
  <si>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</si>
  <si>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</si>
  <si>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</si>
  <si>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</si>
  <si>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</si>
  <si>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</si>
  <si>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</si>
  <si>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</si>
  <si>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</si>
  <si>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</si>
  <si>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</si>
  <si>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</si>
  <si>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</si>
  <si>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</si>
  <si>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</si>
  <si>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</si>
  <si>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</si>
  <si>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</si>
  <si>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</si>
  <si>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</si>
  <si>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</si>
  <si>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</si>
  <si>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</si>
  <si>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</si>
  <si>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</si>
  <si>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</si>
  <si>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</si>
  <si>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</si>
  <si>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</si>
  <si>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</si>
  <si>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</si>
  <si>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</si>
  <si>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</si>
  <si>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</si>
  <si>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</si>
  <si>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</si>
  <si>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</si>
  <si>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</si>
  <si>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</si>
  <si>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</si>
  <si>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</si>
  <si>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</si>
  <si>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</si>
  <si>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</si>
  <si>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</si>
  <si>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</si>
  <si>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</si>
  <si>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</si>
  <si>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</si>
  <si>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</si>
  <si>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</si>
  <si>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</si>
  <si>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</si>
  <si>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</si>
  <si>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</si>
  <si>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</si>
  <si>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</si>
  <si>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</si>
  <si>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</si>
  <si>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</si>
  <si>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</si>
  <si>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</si>
  <si>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</si>
  <si>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</si>
  <si>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</si>
  <si>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</si>
  <si>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</si>
  <si>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</si>
  <si>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</si>
  <si>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</si>
  <si>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</si>
  <si>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</si>
  <si>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</si>
  <si>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</si>
  <si>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</si>
  <si>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</si>
  <si>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</si>
  <si>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</si>
  <si>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</si>
  <si>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</si>
  <si>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</si>
  <si>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</si>
  <si>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</si>
  <si>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</si>
  <si>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</si>
  <si>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</si>
  <si>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</si>
  <si>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</si>
  <si>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</si>
  <si>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</si>
  <si>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</si>
  <si>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</si>
  <si>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</si>
  <si>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</si>
  <si>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</si>
  <si>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</si>
  <si>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</si>
  <si>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</si>
  <si>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</si>
  <si>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</si>
  <si>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</si>
  <si>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</si>
  <si>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</si>
  <si>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</si>
  <si>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</si>
  <si>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</si>
  <si>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</si>
  <si>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</si>
  <si>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</si>
  <si>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</si>
  <si>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</si>
  <si>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</si>
  <si>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</si>
  <si>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</si>
  <si>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</si>
  <si>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</si>
  <si>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</si>
  <si>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</si>
  <si>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</si>
  <si>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</si>
  <si>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</si>
  <si>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</si>
  <si>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</si>
  <si>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</si>
  <si>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</si>
  <si>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</si>
  <si>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</si>
  <si>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</si>
  <si>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</si>
  <si>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</si>
  <si>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</si>
  <si>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</si>
  <si>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</si>
  <si>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</si>
  <si>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</si>
  <si>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</si>
  <si>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</si>
  <si>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</si>
  <si>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</si>
  <si>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</si>
  <si>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</si>
  <si>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</si>
  <si>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</si>
  <si>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</si>
  <si>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</si>
  <si>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</si>
  <si>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</si>
  <si>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</si>
  <si>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</si>
  <si>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</si>
  <si>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</si>
  <si>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</si>
  <si>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</si>
  <si>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</si>
  <si>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</si>
  <si>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</si>
  <si>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</si>
  <si>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</si>
  <si>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</si>
  <si>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</si>
  <si>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</si>
  <si>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</si>
  <si>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</si>
  <si>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</si>
  <si>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</si>
  <si>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</si>
  <si>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</si>
  <si>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</si>
  <si>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</si>
  <si>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</si>
  <si>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</si>
  <si>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</si>
  <si>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</si>
  <si>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</si>
  <si>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</si>
  <si>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</si>
  <si>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</si>
  <si>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</si>
  <si>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</si>
  <si>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</si>
  <si>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</si>
  <si>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</si>
  <si>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</si>
  <si>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</si>
  <si>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</si>
  <si>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</si>
  <si>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</si>
  <si>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</si>
  <si>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</si>
  <si>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</si>
  <si>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</si>
  <si>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</si>
  <si>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</si>
  <si>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</si>
  <si>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</si>
  <si>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</si>
  <si>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</si>
  <si>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</si>
  <si>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</si>
  <si>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</si>
  <si>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</si>
  <si>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</si>
  <si>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</si>
  <si>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</si>
  <si>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</si>
  <si>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</si>
  <si>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</si>
  <si>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</si>
  <si>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</si>
  <si>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</si>
  <si>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</si>
  <si>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</si>
  <si>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</si>
  <si>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</si>
  <si>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</si>
  <si>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</si>
  <si>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</si>
  <si>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</si>
  <si>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</si>
  <si>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</si>
  <si>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</si>
  <si>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</si>
  <si>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</si>
  <si>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</si>
  <si>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</si>
  <si>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</si>
  <si>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</si>
  <si>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</si>
  <si>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</si>
  <si>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</si>
  <si>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</si>
  <si>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</si>
  <si>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</si>
  <si>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</si>
  <si>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</si>
  <si>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</si>
  <si>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</si>
  <si>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</si>
  <si>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</si>
  <si>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</si>
  <si>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</si>
  <si>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</si>
  <si>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</si>
  <si>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</si>
  <si>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</si>
  <si>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</si>
  <si>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</si>
  <si>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</si>
  <si>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</si>
  <si>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</si>
  <si>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</si>
  <si>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</si>
  <si>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</si>
  <si>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</si>
  <si>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</si>
  <si>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</si>
  <si>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</si>
  <si>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</si>
  <si>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</si>
  <si>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</si>
  <si>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</si>
  <si>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</si>
  <si>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</si>
  <si>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</si>
  <si>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</si>
  <si>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</si>
  <si>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</si>
  <si>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</si>
  <si>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</si>
  <si>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</si>
  <si>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</si>
  <si>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</si>
  <si>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</si>
  <si>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</si>
  <si>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</si>
  <si>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</si>
  <si>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</si>
  <si>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</si>
  <si>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</si>
  <si>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</si>
  <si>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</si>
  <si>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</si>
  <si>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</si>
  <si>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</si>
  <si>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</si>
  <si>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</si>
  <si>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</si>
  <si>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</si>
  <si>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</si>
  <si>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</si>
  <si>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</si>
  <si>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</si>
  <si>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</si>
  <si>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</si>
  <si>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</si>
  <si>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</si>
  <si>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</si>
  <si>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</si>
  <si>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</si>
  <si>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</si>
  <si>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</si>
  <si>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</si>
  <si>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</si>
  <si>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</si>
  <si>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</si>
  <si>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</si>
  <si>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</si>
  <si>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</si>
  <si>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</si>
  <si>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</si>
  <si>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</si>
  <si>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</si>
  <si>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</si>
  <si>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</si>
  <si>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</si>
  <si>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</si>
  <si>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</si>
  <si>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</si>
  <si>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</si>
  <si>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</si>
  <si>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</si>
  <si>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</si>
  <si>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</si>
  <si>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</si>
  <si>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</si>
  <si>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</si>
  <si>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</si>
  <si>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</si>
  <si>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</si>
  <si>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</si>
  <si>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</si>
  <si>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</si>
  <si>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</si>
  <si>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</si>
  <si>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</si>
  <si>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</si>
  <si>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</si>
  <si>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</si>
  <si>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</si>
  <si>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</si>
  <si>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</si>
  <si>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</si>
  <si>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</si>
  <si>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</si>
  <si>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</si>
  <si>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</si>
  <si>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</si>
  <si>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</si>
  <si>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</si>
  <si>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</si>
  <si>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</si>
  <si>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</si>
  <si>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</si>
  <si>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</si>
  <si>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</si>
  <si>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</si>
  <si>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</si>
  <si>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</si>
  <si>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</si>
  <si>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</si>
  <si>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</si>
  <si>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</si>
  <si>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</si>
  <si>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</si>
  <si>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</si>
  <si>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</si>
  <si>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</si>
  <si>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</si>
  <si>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</si>
  <si>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</si>
  <si>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</si>
  <si>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</si>
  <si>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</si>
  <si>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</si>
  <si>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</si>
  <si>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</si>
  <si>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</si>
  <si>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</si>
  <si>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</si>
  <si>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</si>
  <si>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</si>
  <si>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</si>
  <si>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</si>
  <si>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</si>
  <si>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</si>
  <si>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</si>
  <si>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</si>
  <si>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</si>
  <si>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</si>
  <si>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</si>
  <si>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</si>
  <si>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</si>
  <si>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</si>
  <si>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</si>
  <si>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</si>
  <si>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</si>
  <si>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</si>
  <si>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</si>
  <si>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</si>
  <si>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</si>
  <si>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</si>
  <si>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</si>
  <si>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</si>
  <si>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</si>
  <si>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</si>
  <si>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</si>
  <si>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</si>
  <si>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</si>
  <si>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</si>
  <si>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</si>
  <si>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</si>
  <si>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</si>
  <si>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</si>
  <si>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</si>
  <si>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</si>
  <si>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</si>
  <si>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</si>
  <si>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</si>
  <si>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</si>
  <si>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</si>
  <si>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</si>
  <si>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</si>
  <si>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</si>
  <si>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</si>
  <si>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</si>
  <si>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</si>
  <si>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</si>
  <si>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</si>
  <si>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</si>
  <si>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</si>
  <si>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</si>
  <si>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</si>
  <si>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</si>
  <si>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</si>
  <si>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</si>
  <si>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</si>
  <si>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</si>
  <si>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</si>
  <si>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</si>
  <si>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</si>
  <si>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</si>
  <si>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</si>
  <si>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</si>
  <si>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</si>
  <si>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</si>
  <si>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</si>
  <si>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</si>
  <si>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</si>
  <si>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</si>
  <si>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</si>
  <si>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</si>
  <si>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</si>
  <si>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</si>
  <si>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</si>
  <si>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</si>
  <si>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</si>
  <si>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</si>
  <si>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</si>
  <si>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</si>
  <si>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</si>
  <si>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</si>
  <si>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</si>
  <si>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</si>
  <si>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</si>
  <si>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</si>
  <si>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</si>
  <si>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</si>
  <si>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</si>
  <si>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</si>
  <si>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</si>
  <si>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</si>
  <si>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</si>
  <si>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</si>
  <si>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</si>
  <si>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</si>
  <si>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</si>
  <si>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</si>
  <si>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</si>
  <si>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</si>
  <si>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</si>
  <si>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</si>
  <si>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</si>
  <si>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</si>
  <si>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</si>
  <si>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</si>
  <si>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</si>
  <si>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</si>
  <si>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</si>
  <si>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</si>
  <si>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</si>
  <si>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</si>
  <si>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</si>
  <si>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</si>
  <si>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</si>
  <si>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</si>
  <si>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</si>
  <si>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</si>
  <si>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</si>
  <si>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</si>
  <si>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</si>
  <si>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</si>
  <si>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</si>
  <si>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</si>
  <si>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</si>
  <si>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</si>
  <si>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</si>
  <si>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</si>
  <si>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</si>
  <si>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</si>
  <si>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</si>
  <si>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</si>
  <si>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</si>
  <si>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</si>
  <si>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</si>
  <si>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</si>
  <si>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</si>
  <si>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</si>
  <si>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</si>
  <si>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</si>
  <si>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</si>
  <si>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</si>
  <si>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</si>
  <si>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</si>
  <si>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</si>
  <si>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</si>
  <si>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</si>
  <si>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</si>
  <si>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</si>
  <si>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</si>
  <si>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</si>
  <si>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</si>
  <si>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</si>
  <si>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</si>
  <si>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</si>
  <si>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</si>
  <si>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</si>
  <si>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</si>
  <si>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</si>
  <si>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</si>
  <si>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</si>
  <si>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</si>
  <si>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</si>
  <si>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</si>
  <si>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</si>
  <si>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</si>
  <si>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</si>
  <si>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</si>
  <si>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</si>
  <si>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</si>
  <si>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</si>
  <si>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</si>
  <si>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</si>
  <si>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</si>
  <si>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</si>
  <si>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</si>
  <si>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</si>
  <si>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</si>
  <si>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</si>
  <si>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</si>
  <si>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</si>
  <si>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</si>
  <si>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</si>
  <si>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</si>
  <si>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</si>
  <si>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</si>
  <si>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</si>
  <si>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</si>
  <si>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</si>
  <si>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</si>
  <si>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</si>
  <si>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</si>
  <si>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</si>
  <si>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</si>
  <si>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</si>
  <si>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</si>
  <si>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</si>
  <si>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</si>
  <si>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</si>
  <si>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</si>
  <si>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</si>
  <si>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</si>
  <si>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</si>
  <si>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</si>
  <si>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</si>
  <si>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</si>
  <si>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</si>
  <si>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</si>
  <si>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</si>
  <si>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</si>
  <si>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</si>
  <si>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</si>
  <si>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</si>
  <si>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</si>
  <si>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</si>
  <si>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</si>
  <si>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</si>
  <si>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</si>
  <si>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</si>
  <si>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</si>
  <si>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</si>
  <si>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</si>
  <si>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</si>
  <si>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</si>
  <si>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</si>
  <si>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</si>
  <si>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</si>
  <si>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</si>
  <si>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</si>
  <si>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</si>
  <si>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</si>
  <si>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</si>
  <si>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</si>
  <si>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</si>
  <si>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</si>
  <si>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</si>
  <si>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</si>
  <si>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</si>
  <si>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</si>
  <si>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</si>
  <si>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</si>
  <si>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</si>
  <si>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</si>
  <si>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</si>
  <si>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</si>
  <si>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</si>
  <si>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</si>
  <si>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</si>
  <si>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</si>
  <si>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</si>
  <si>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</si>
  <si>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</si>
  <si>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</si>
  <si>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</si>
  <si>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</si>
  <si>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</si>
  <si>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</si>
  <si>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</si>
  <si>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</si>
  <si>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</si>
  <si>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</si>
  <si>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</si>
  <si>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</si>
  <si>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</si>
  <si>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</si>
  <si>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</si>
  <si>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</si>
  <si>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</si>
  <si>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</si>
  <si>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</si>
  <si>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</si>
  <si>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</si>
  <si>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</si>
  <si>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</si>
  <si>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</si>
  <si>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</si>
  <si>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</si>
  <si>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</si>
  <si>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</si>
  <si>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</si>
  <si>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</si>
  <si>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</si>
  <si>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</si>
  <si>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</si>
  <si>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</si>
  <si>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</si>
  <si>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</si>
  <si>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</si>
  <si>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</si>
  <si>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</si>
  <si>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</si>
  <si>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</si>
  <si>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</si>
  <si>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</si>
  <si>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</si>
  <si>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</si>
  <si>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</si>
  <si>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</si>
  <si>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</si>
  <si>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</si>
  <si>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</si>
  <si>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</si>
  <si>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</si>
  <si>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</si>
  <si>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</si>
  <si>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</si>
  <si>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</si>
  <si>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</si>
  <si>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</si>
  <si>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</si>
  <si>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</si>
  <si>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</si>
  <si>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</si>
  <si>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</si>
  <si>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</si>
  <si>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</si>
  <si>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</si>
  <si>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</si>
  <si>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</si>
  <si>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</si>
  <si>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</si>
  <si>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</si>
  <si>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</si>
  <si>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</si>
  <si>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</si>
  <si>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</si>
  <si>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</si>
  <si>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</si>
  <si>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</si>
  <si>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</si>
  <si>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</si>
  <si>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</si>
  <si>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</si>
  <si>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</si>
  <si>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</si>
  <si>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</si>
  <si>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</si>
  <si>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</si>
  <si>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</si>
  <si>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</si>
  <si>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</si>
  <si>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</si>
  <si>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</si>
  <si>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</si>
  <si>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</si>
  <si>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</si>
  <si>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</si>
  <si>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</si>
  <si>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</si>
  <si>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</si>
  <si>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</si>
  <si>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</si>
  <si>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</si>
  <si>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</si>
  <si>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</si>
  <si>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</si>
  <si>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</si>
  <si>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</si>
  <si>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</si>
  <si>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</si>
  <si>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</si>
  <si>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</si>
  <si>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</si>
  <si>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</si>
  <si>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</si>
  <si>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</si>
  <si>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</si>
  <si>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</si>
  <si>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</si>
  <si>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</si>
  <si>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</si>
  <si>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</si>
  <si>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</si>
  <si>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</si>
  <si>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</si>
  <si>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</si>
  <si>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</si>
  <si>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</si>
  <si>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</si>
  <si>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</si>
  <si>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</si>
  <si>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</si>
  <si>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</si>
  <si>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</si>
  <si>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</si>
  <si>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</si>
  <si>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</si>
  <si>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</si>
  <si>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</si>
  <si>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</si>
  <si>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</si>
  <si>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</si>
  <si>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</si>
  <si>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</si>
  <si>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</si>
  <si>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</si>
  <si>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</si>
  <si>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</si>
  <si>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</si>
  <si>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</si>
  <si>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</si>
  <si>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</si>
  <si>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</si>
  <si>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</si>
  <si>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</si>
  <si>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</si>
  <si>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</si>
  <si>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</si>
  <si>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</si>
  <si>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</si>
  <si>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</si>
  <si>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</si>
  <si>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</si>
  <si>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</si>
  <si>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</si>
  <si>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</si>
  <si>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</si>
  <si>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</si>
  <si>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</si>
  <si>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</si>
  <si>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</si>
  <si>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</si>
  <si>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</si>
  <si>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</si>
  <si>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</si>
  <si>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</si>
  <si>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</si>
  <si>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</si>
  <si>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</si>
  <si>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</si>
  <si>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</si>
  <si>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</si>
  <si>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</si>
  <si>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</si>
  <si>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</si>
  <si>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</si>
  <si>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</si>
  <si>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</si>
  <si>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</si>
  <si>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</si>
  <si>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</si>
  <si>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</si>
  <si>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</si>
  <si>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</si>
  <si>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</si>
  <si>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</si>
  <si>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</si>
  <si>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</si>
  <si>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</si>
  <si>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</si>
  <si>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</si>
  <si>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</si>
  <si>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</si>
  <si>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</si>
  <si>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</si>
  <si>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</si>
  <si>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</si>
  <si>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</si>
  <si>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</si>
  <si>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</si>
  <si>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</si>
  <si>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</si>
  <si>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</si>
  <si>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</si>
  <si>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</si>
  <si>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</si>
  <si>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</si>
  <si>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</si>
  <si>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</si>
  <si>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</si>
  <si>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</si>
  <si>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</si>
  <si>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</si>
  <si>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</si>
  <si>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</si>
  <si>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</si>
  <si>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</si>
  <si>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</si>
  <si>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</si>
  <si>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</si>
  <si>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</si>
  <si>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</si>
  <si>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</si>
  <si>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</si>
  <si>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</si>
  <si>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</si>
  <si>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</si>
  <si>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</si>
  <si>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</si>
  <si>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</si>
  <si>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</si>
  <si>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</si>
  <si>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</si>
  <si>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</si>
  <si>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</si>
  <si>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</si>
  <si>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</si>
  <si>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</si>
  <si>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</si>
  <si>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</si>
  <si>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</si>
  <si>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</si>
  <si>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</si>
  <si>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</si>
  <si>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</si>
  <si>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</si>
  <si>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</si>
  <si>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</si>
  <si>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</si>
  <si>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</si>
  <si>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</si>
  <si>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</si>
  <si>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</si>
  <si>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</si>
  <si>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</si>
  <si>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</si>
  <si>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</si>
  <si>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</si>
  <si>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</si>
  <si>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</si>
  <si>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</si>
  <si>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</si>
  <si>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</si>
  <si>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</si>
  <si>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</si>
  <si>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</si>
  <si>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</si>
  <si>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</si>
  <si>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</si>
  <si>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</si>
  <si>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</si>
  <si>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</si>
  <si>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</si>
  <si>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</si>
  <si>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</si>
  <si>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</si>
  <si>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</si>
  <si>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</si>
  <si>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</si>
  <si>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</si>
  <si>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</si>
  <si>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</si>
  <si>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</si>
  <si>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</si>
  <si>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</si>
  <si>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</si>
  <si>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</si>
  <si>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</si>
  <si>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</si>
  <si>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</si>
  <si>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</si>
  <si>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</si>
  <si>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</si>
  <si>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</si>
  <si>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</si>
  <si>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</si>
  <si>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</si>
  <si>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</si>
  <si>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</si>
  <si>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</si>
  <si>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</si>
  <si>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</si>
  <si>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</si>
  <si>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</si>
  <si>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</si>
  <si>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</si>
  <si>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</si>
  <si>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</si>
  <si>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</si>
  <si>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</si>
  <si>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</si>
  <si>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</si>
  <si>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</si>
  <si>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</si>
  <si>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</si>
  <si>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</si>
  <si>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</si>
  <si>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</si>
  <si>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</si>
  <si>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</si>
  <si>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</si>
  <si>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</si>
  <si>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</si>
  <si>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</si>
  <si>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</si>
  <si>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</si>
  <si>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</si>
  <si>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</si>
  <si>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</si>
  <si>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</si>
  <si>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</si>
  <si>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</si>
  <si>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</si>
  <si>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</si>
  <si>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</si>
  <si>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</si>
  <si>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</si>
  <si>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</si>
  <si>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</si>
  <si>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</si>
  <si>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</si>
  <si>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</si>
  <si>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</si>
  <si>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</si>
  <si>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</si>
  <si>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</si>
  <si>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</si>
  <si>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</si>
  <si>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</si>
  <si>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</si>
  <si>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</si>
  <si>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</si>
  <si>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</si>
  <si>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</si>
  <si>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</si>
  <si>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</si>
  <si>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</si>
  <si>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</si>
  <si>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</si>
  <si>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</si>
  <si>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</si>
  <si>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</si>
  <si>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</si>
  <si>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</si>
  <si>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</si>
  <si>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</si>
  <si>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</si>
  <si>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</si>
  <si>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</si>
  <si>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</si>
  <si>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</si>
  <si>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</si>
  <si>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</si>
  <si>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</si>
  <si>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</si>
  <si>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</si>
  <si>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</si>
  <si>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</si>
  <si>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</si>
  <si>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</si>
  <si>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</si>
  <si>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</si>
  <si>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</si>
  <si>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</si>
  <si>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</si>
  <si>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</si>
  <si>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</si>
  <si>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</si>
  <si>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</si>
  <si>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</si>
  <si>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</si>
  <si>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</si>
  <si>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</si>
  <si>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</si>
  <si>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</si>
  <si>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</si>
  <si>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</si>
  <si>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</si>
  <si>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</si>
  <si>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</si>
  <si>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</si>
  <si>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</si>
  <si>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</si>
  <si>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</si>
  <si>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</si>
  <si>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</si>
  <si>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</si>
  <si>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</si>
  <si>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</si>
  <si>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</si>
  <si>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</si>
  <si>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</si>
  <si>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</si>
  <si>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</si>
  <si>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</si>
  <si>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</si>
  <si>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</si>
  <si>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</si>
  <si>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</si>
  <si>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</si>
  <si>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</si>
  <si>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</si>
  <si>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</si>
  <si>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</si>
  <si>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</si>
  <si>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</si>
  <si>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</si>
  <si>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</si>
  <si>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</si>
  <si>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</si>
  <si>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</si>
  <si>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</si>
  <si>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</si>
  <si>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</si>
  <si>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</si>
  <si>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</si>
  <si>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</si>
  <si>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</si>
  <si>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</si>
  <si>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</si>
  <si>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</si>
  <si>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</si>
  <si>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</si>
  <si>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</si>
  <si>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</si>
  <si>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</si>
  <si>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</si>
  <si>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</si>
  <si>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</si>
  <si>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</si>
  <si>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</si>
  <si>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</si>
  <si>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</si>
  <si>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</si>
  <si>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</si>
  <si>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</si>
  <si>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</si>
  <si>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</si>
  <si>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</si>
  <si>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</si>
  <si>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</si>
  <si>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</si>
  <si>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</si>
  <si>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</si>
  <si>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</si>
  <si>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</si>
  <si>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</si>
  <si>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</si>
  <si>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</si>
  <si>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</si>
  <si>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</si>
  <si>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</si>
  <si>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</si>
  <si>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</si>
  <si>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</si>
  <si>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</si>
  <si>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</si>
  <si>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</si>
  <si>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</si>
  <si>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</si>
  <si>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</si>
  <si>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</si>
  <si>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</si>
  <si>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</si>
  <si>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</si>
  <si>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</si>
  <si>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</si>
  <si>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</si>
  <si>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</si>
  <si>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</si>
  <si>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</si>
  <si>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</si>
  <si>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</si>
  <si>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</si>
  <si>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</si>
  <si>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</si>
  <si>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</si>
  <si>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</si>
  <si>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</si>
  <si>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</si>
  <si>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</si>
  <si>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</si>
  <si>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</si>
  <si>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</si>
  <si>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</si>
  <si>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</si>
  <si>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</si>
  <si>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</si>
  <si>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</si>
  <si>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</si>
  <si>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</si>
  <si>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</si>
  <si>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</si>
  <si>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</si>
  <si>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</si>
  <si>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</si>
  <si>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</si>
  <si>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</si>
  <si>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</si>
  <si>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</si>
  <si>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</si>
  <si>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</si>
  <si>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</si>
  <si>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</si>
  <si>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</si>
  <si>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</si>
  <si>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</si>
  <si>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</si>
  <si>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</si>
  <si>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</si>
  <si>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</si>
  <si>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</si>
  <si>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</si>
  <si>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</si>
  <si>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</si>
  <si>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</si>
  <si>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</si>
  <si>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</si>
  <si>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</si>
  <si>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</si>
  <si>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</si>
  <si>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</si>
  <si>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</si>
  <si>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</si>
  <si>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</si>
  <si>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</si>
  <si>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</si>
  <si>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</si>
  <si>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</si>
  <si>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</si>
  <si>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</si>
  <si>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</si>
  <si>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</si>
  <si>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</si>
  <si>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</si>
  <si>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</si>
  <si>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</si>
  <si>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</si>
  <si>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</si>
  <si>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</si>
  <si>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</si>
  <si>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</si>
  <si>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</si>
  <si>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</si>
  <si>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</si>
  <si>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</si>
  <si>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</si>
  <si>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</si>
  <si>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</si>
  <si>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</si>
  <si>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</si>
  <si>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</si>
  <si>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</si>
  <si>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</si>
  <si>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</si>
  <si>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</si>
  <si>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</si>
  <si>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</si>
  <si>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</si>
  <si>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</si>
  <si>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</si>
  <si>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</si>
  <si>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</si>
  <si>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</si>
  <si>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</si>
  <si>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</si>
  <si>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</si>
  <si>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</si>
  <si>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</si>
  <si>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</si>
  <si>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</si>
  <si>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</si>
  <si>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</si>
  <si>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</si>
  <si>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</si>
  <si>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</si>
  <si>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</si>
  <si>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</si>
  <si>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</si>
  <si>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</si>
  <si>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</si>
  <si>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</si>
  <si>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</si>
  <si>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</si>
  <si>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</si>
  <si>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</si>
  <si>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</si>
  <si>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</si>
  <si>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</si>
  <si>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</si>
  <si>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</si>
  <si>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</si>
  <si>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</si>
  <si>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</si>
  <si>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</si>
  <si>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</si>
  <si>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</si>
  <si>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</si>
  <si>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</si>
  <si>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</si>
  <si>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</si>
  <si>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</si>
  <si>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</si>
  <si>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</si>
  <si>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</si>
  <si>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</si>
  <si>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</si>
  <si>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</si>
  <si>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</si>
  <si>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</si>
  <si>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</si>
  <si>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</si>
  <si>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</si>
  <si>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</si>
  <si>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</si>
  <si>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</si>
  <si>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</si>
  <si>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</si>
  <si>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</si>
  <si>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</si>
  <si>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</si>
  <si>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</si>
  <si>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</si>
  <si>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</si>
  <si>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</si>
  <si>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</si>
  <si>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</si>
  <si>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</si>
  <si>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</si>
  <si>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</si>
  <si>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</si>
  <si>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</si>
  <si>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</si>
  <si>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</si>
  <si>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</si>
  <si>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</si>
  <si>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</si>
  <si>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</si>
  <si>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</si>
  <si>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</si>
  <si>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</si>
  <si>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</si>
  <si>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</si>
  <si>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</si>
  <si>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</si>
  <si>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</si>
  <si>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</si>
  <si>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</si>
  <si>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</si>
  <si>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</si>
  <si>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</si>
  <si>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</si>
  <si>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</si>
  <si>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</si>
  <si>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</si>
  <si>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</si>
  <si>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</si>
  <si>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</si>
  <si>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</si>
  <si>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</si>
  <si>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</si>
  <si>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</si>
  <si>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</si>
  <si>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</si>
  <si>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</si>
  <si>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</si>
  <si>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</si>
  <si>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</si>
  <si>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</si>
  <si>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</si>
  <si>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</si>
  <si>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</si>
  <si>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</si>
  <si>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</si>
  <si>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</si>
  <si>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</si>
  <si>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</si>
  <si>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</si>
  <si>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</si>
  <si>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</si>
  <si>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</si>
  <si>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</si>
  <si>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</si>
  <si>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</si>
  <si>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</si>
  <si>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</si>
  <si>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</si>
  <si>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</si>
  <si>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</si>
  <si>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</si>
  <si>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</si>
  <si>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</si>
  <si>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</si>
  <si>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</si>
  <si>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</si>
  <si>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</si>
  <si>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</si>
  <si>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</si>
  <si>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</si>
  <si>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</si>
  <si>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</si>
  <si>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</si>
  <si>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</si>
  <si>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</si>
  <si>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</si>
  <si>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</si>
  <si>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</si>
  <si>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</si>
  <si>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</si>
  <si>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</si>
  <si>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</si>
  <si>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</si>
  <si>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</si>
  <si>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</si>
  <si>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</si>
  <si>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</si>
  <si>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</si>
  <si>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</si>
  <si>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</si>
  <si>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</si>
  <si>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</si>
  <si>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</si>
  <si>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</si>
  <si>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</si>
  <si>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</si>
  <si>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</si>
  <si>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</si>
  <si>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</si>
  <si>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</si>
  <si>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</si>
  <si>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</si>
  <si>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</si>
  <si>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</si>
  <si>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</si>
  <si>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</si>
  <si>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</si>
  <si>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</si>
  <si>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</si>
  <si>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</si>
  <si>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</si>
  <si>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</si>
  <si>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</si>
  <si>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</si>
  <si>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</si>
  <si>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</si>
  <si>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</si>
  <si>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</si>
  <si>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</si>
  <si>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</si>
  <si>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</si>
  <si>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</si>
  <si>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</si>
  <si>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</si>
  <si>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</si>
  <si>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</si>
  <si>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</si>
  <si>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</si>
  <si>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</si>
  <si>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</si>
  <si>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</si>
  <si>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</si>
  <si>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</si>
  <si>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</si>
  <si>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</si>
  <si>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</si>
  <si>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</si>
  <si>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</si>
  <si>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</si>
  <si>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</si>
  <si>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</si>
  <si>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</si>
  <si>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</si>
  <si>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</si>
  <si>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</si>
  <si>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</si>
  <si>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</si>
  <si>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</si>
  <si>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</si>
  <si>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</si>
  <si>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</si>
  <si>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</si>
  <si>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</si>
  <si>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</si>
  <si>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</si>
  <si>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</si>
  <si>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</si>
  <si>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</si>
  <si>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</si>
  <si>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</si>
  <si>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</si>
  <si>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</si>
  <si>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</si>
  <si>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</si>
  <si>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</si>
  <si>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</si>
  <si>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</si>
  <si>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</si>
  <si>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</si>
  <si>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</si>
  <si>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</si>
  <si>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</si>
  <si>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</si>
  <si>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</si>
  <si>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</si>
  <si>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</si>
  <si>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</si>
  <si>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</si>
  <si>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</si>
  <si>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</si>
  <si>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</si>
  <si>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</si>
  <si>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</si>
  <si>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</si>
  <si>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</si>
  <si>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</si>
  <si>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</si>
  <si>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</si>
  <si>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</si>
  <si>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</si>
  <si>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</si>
  <si>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</si>
  <si>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</si>
  <si>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</si>
  <si>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</si>
  <si>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</si>
  <si>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</si>
  <si>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</si>
  <si>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</si>
  <si>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</si>
  <si>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</si>
  <si>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</si>
  <si>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</si>
  <si>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</si>
  <si>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</si>
  <si>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</si>
  <si>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</si>
  <si>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</si>
  <si>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</si>
  <si>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</si>
  <si>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</si>
  <si>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</si>
  <si>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</si>
  <si>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</si>
  <si>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</si>
  <si>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</si>
  <si>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</si>
  <si>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</si>
  <si>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</si>
  <si>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</si>
  <si>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</si>
  <si>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</si>
  <si>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</si>
  <si>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</si>
  <si>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</si>
  <si>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</si>
  <si>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</si>
  <si>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</si>
  <si>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</si>
  <si>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</si>
  <si>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</si>
  <si>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</si>
  <si>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</si>
  <si>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</si>
  <si>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</si>
  <si>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</si>
  <si>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</si>
  <si>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</si>
  <si>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</si>
  <si>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</si>
  <si>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</si>
  <si>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</si>
  <si>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</si>
  <si>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</si>
  <si>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</si>
  <si>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</si>
  <si>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</si>
  <si>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</si>
  <si>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</si>
  <si>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</si>
  <si>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</si>
  <si>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</si>
  <si>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</si>
  <si>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</si>
  <si>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</si>
  <si>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</si>
  <si>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</si>
  <si>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</si>
  <si>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</si>
  <si>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</si>
  <si>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</si>
  <si>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</si>
  <si>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</si>
  <si>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</si>
  <si>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</si>
  <si>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</si>
  <si>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</si>
  <si>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</si>
  <si>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</si>
  <si>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</si>
  <si>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</si>
  <si>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</si>
  <si>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</si>
  <si>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</si>
  <si>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</si>
  <si>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</si>
  <si>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</si>
  <si>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</si>
  <si>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</si>
  <si>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</si>
  <si>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</si>
  <si>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</si>
  <si>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</si>
  <si>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</si>
  <si>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</si>
  <si>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</si>
  <si>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</si>
  <si>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</si>
  <si>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</si>
  <si>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</si>
  <si>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</si>
  <si>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</si>
  <si>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</si>
  <si>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</si>
  <si>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</si>
  <si>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</si>
  <si>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</si>
  <si>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</si>
  <si>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</si>
  <si>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</si>
  <si>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</si>
  <si>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</si>
  <si>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</si>
  <si>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</si>
  <si>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</si>
  <si>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</si>
  <si>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</si>
  <si>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</si>
  <si>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</si>
  <si>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</si>
  <si>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</si>
  <si>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</si>
  <si>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</si>
  <si>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</si>
  <si>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</si>
  <si>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</si>
  <si>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</si>
  <si>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</si>
  <si>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</si>
  <si>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</si>
  <si>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</si>
  <si>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</si>
  <si>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</si>
  <si>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</si>
  <si>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</si>
  <si>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</si>
  <si>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</si>
  <si>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</si>
  <si>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</si>
  <si>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</si>
  <si>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</si>
  <si>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</si>
  <si>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</si>
  <si>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</si>
  <si>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</si>
  <si>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</si>
  <si>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</si>
  <si>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</si>
  <si>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</si>
  <si>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</si>
  <si>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</si>
  <si>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</si>
  <si>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</si>
  <si>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</si>
  <si>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</si>
  <si>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</si>
  <si>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</si>
  <si>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</si>
  <si>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</si>
  <si>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</si>
  <si>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</si>
  <si>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</si>
  <si>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</si>
  <si>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</si>
  <si>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</si>
  <si>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</si>
  <si>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</si>
  <si>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</si>
  <si>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</si>
  <si>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</si>
  <si>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</si>
  <si>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</si>
  <si>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</si>
  <si>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</si>
  <si>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</si>
  <si>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</si>
  <si>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</si>
  <si>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</si>
  <si>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</si>
  <si>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</si>
  <si>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</si>
  <si>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</si>
  <si>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</si>
  <si>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</si>
  <si>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</si>
  <si>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</si>
  <si>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</si>
  <si>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</si>
  <si>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</si>
  <si>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</si>
  <si>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</si>
  <si>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</si>
  <si>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</si>
  <si>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</si>
  <si>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</si>
  <si>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</si>
  <si>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</si>
  <si>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</si>
  <si>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</si>
  <si>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</si>
  <si>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</si>
  <si>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</si>
  <si>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</si>
  <si>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</si>
  <si>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</si>
  <si>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</si>
  <si>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</si>
  <si>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</si>
  <si>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</si>
  <si>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</si>
  <si>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</si>
  <si>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</si>
  <si>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</si>
  <si>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</si>
  <si>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</si>
  <si>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</si>
  <si>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</si>
  <si>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</si>
  <si>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</si>
  <si>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</si>
  <si>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</si>
  <si>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</si>
  <si>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</si>
  <si>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</si>
  <si>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</si>
  <si>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</si>
  <si>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</si>
  <si>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</si>
  <si>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</si>
  <si>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</si>
  <si>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</si>
  <si>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</si>
  <si>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</si>
  <si>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</si>
  <si>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</si>
  <si>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</si>
  <si>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</si>
  <si>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</si>
  <si>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</si>
  <si>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</si>
  <si>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</si>
  <si>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</si>
  <si>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</si>
  <si>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</si>
  <si>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</si>
  <si>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</si>
  <si>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</si>
  <si>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</si>
  <si>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</si>
  <si>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</si>
  <si>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</si>
  <si>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</si>
  <si>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</si>
  <si>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</si>
  <si>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</si>
  <si>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</si>
  <si>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</si>
  <si>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</si>
  <si>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</si>
  <si>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</si>
  <si>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</si>
  <si>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</si>
  <si>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</si>
  <si>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</si>
  <si>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</si>
  <si>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</si>
  <si>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</si>
  <si>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</si>
  <si>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</si>
  <si>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</si>
  <si>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</si>
  <si>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</si>
  <si>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</si>
  <si>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</si>
  <si>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</si>
  <si>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</si>
  <si>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</si>
  <si>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</si>
  <si>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</si>
  <si>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</si>
  <si>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</si>
  <si>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</si>
  <si>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</si>
  <si>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</si>
  <si>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</si>
  <si>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</si>
  <si>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</si>
  <si>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</si>
  <si>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</si>
  <si>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</si>
  <si>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</si>
  <si>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</si>
  <si>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</si>
  <si>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</si>
  <si>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</si>
  <si>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</si>
  <si>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</si>
  <si>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</si>
  <si>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</si>
  <si>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</si>
  <si>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</si>
  <si>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</si>
  <si>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</si>
  <si>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</si>
  <si>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</si>
  <si>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</si>
  <si>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</si>
  <si>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</si>
  <si>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</si>
  <si>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</si>
  <si>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</si>
  <si>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</si>
  <si>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</si>
  <si>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</si>
  <si>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</si>
  <si>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</si>
  <si>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</si>
  <si>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</si>
  <si>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</si>
  <si>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</si>
  <si>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</si>
  <si>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</si>
  <si>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</si>
  <si>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</si>
  <si>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</si>
  <si>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</si>
  <si>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</si>
  <si>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</si>
  <si>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</si>
  <si>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</si>
  <si>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</si>
  <si>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</si>
  <si>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</si>
  <si>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</si>
  <si>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</si>
  <si>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</si>
  <si>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</si>
  <si>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</si>
  <si>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</si>
  <si>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</si>
  <si>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</si>
  <si>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</si>
  <si>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</si>
  <si>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</si>
  <si>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</si>
  <si>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</si>
  <si>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</si>
  <si>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</si>
  <si>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</si>
  <si>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</si>
  <si>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</si>
  <si>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</si>
  <si>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</si>
  <si>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</si>
  <si>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</si>
  <si>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</si>
  <si>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</si>
  <si>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</si>
  <si>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</si>
  <si>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</si>
  <si>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</si>
  <si>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</si>
  <si>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</si>
  <si>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</si>
  <si>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</si>
  <si>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</si>
  <si>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</si>
  <si>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</si>
  <si>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</si>
  <si>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</si>
  <si>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</si>
  <si>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</si>
  <si>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</si>
  <si>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</si>
  <si>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</si>
  <si>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</si>
  <si>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</si>
  <si>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</si>
  <si>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</si>
  <si>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</si>
  <si>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</si>
  <si>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</si>
  <si>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</si>
  <si>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</si>
  <si>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</si>
  <si>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</si>
  <si>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</si>
  <si>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</si>
  <si>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</si>
  <si>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</si>
  <si>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</si>
  <si>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</si>
  <si>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</si>
  <si>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</si>
  <si>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</si>
  <si>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</si>
  <si>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</si>
  <si>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</si>
  <si>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</si>
  <si>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</si>
  <si>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</si>
  <si>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</si>
  <si>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</si>
  <si>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</si>
  <si>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</si>
  <si>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</si>
  <si>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</si>
  <si>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</si>
  <si>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</si>
  <si>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</si>
  <si>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</si>
  <si>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</si>
  <si>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</si>
  <si>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</si>
  <si>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</si>
  <si>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</si>
  <si>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</si>
  <si>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</si>
  <si>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</si>
  <si>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</si>
  <si>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</si>
  <si>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</si>
  <si>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</si>
  <si>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</si>
  <si>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</si>
  <si>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</si>
  <si>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</si>
  <si>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</si>
  <si>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</si>
  <si>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</si>
  <si>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</si>
  <si>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</si>
  <si>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</si>
  <si>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</si>
  <si>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</si>
  <si>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</si>
  <si>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</si>
  <si>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</si>
  <si>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</si>
  <si>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</si>
  <si>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</si>
  <si>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</si>
  <si>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</si>
  <si>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</si>
  <si>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</si>
  <si>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</si>
  <si>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</si>
  <si>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</si>
  <si>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</si>
  <si>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</si>
  <si>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</si>
  <si>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</si>
  <si>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</si>
  <si>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</si>
  <si>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</si>
  <si>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</si>
  <si>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</si>
  <si>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</si>
  <si>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</si>
  <si>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</si>
  <si>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</si>
  <si>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</si>
  <si>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</si>
  <si>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</si>
  <si>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</si>
  <si>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</si>
  <si>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</si>
  <si>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</si>
  <si>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</si>
  <si>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</si>
  <si>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</si>
  <si>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</si>
  <si>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</si>
  <si>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</si>
  <si>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</si>
  <si>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</si>
  <si>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</si>
  <si>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</si>
  <si>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</si>
  <si>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</si>
  <si>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</si>
  <si>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</si>
  <si>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</si>
  <si>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</si>
  <si>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</si>
  <si>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</si>
  <si>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</si>
  <si>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</si>
  <si>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</si>
  <si>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</si>
  <si>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</si>
  <si>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</si>
  <si>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</si>
  <si>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</si>
  <si>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</si>
  <si>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</si>
  <si>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</si>
  <si>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</si>
  <si>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</si>
  <si>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</si>
  <si>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</si>
  <si>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</si>
  <si>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</si>
  <si>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</si>
  <si>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</si>
  <si>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</si>
  <si>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</si>
  <si>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</si>
  <si>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</si>
  <si>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</si>
  <si>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</si>
  <si>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</si>
  <si>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</si>
  <si>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</si>
  <si>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</si>
  <si>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</si>
  <si>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</si>
  <si>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</si>
  <si>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</si>
  <si>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</si>
  <si>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</si>
  <si>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</si>
  <si>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</si>
  <si>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</si>
  <si>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</si>
  <si>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</si>
  <si>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</si>
  <si>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</si>
  <si>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</si>
  <si>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</si>
  <si>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</si>
  <si>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</si>
  <si>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</si>
  <si>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</si>
  <si>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</si>
  <si>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</si>
  <si>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</si>
  <si>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</si>
  <si>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</si>
  <si>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</si>
  <si>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</si>
  <si>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</si>
  <si>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</si>
  <si>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</si>
  <si>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</si>
  <si>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</si>
  <si>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</si>
  <si>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</si>
  <si>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</si>
  <si>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</si>
  <si>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</si>
  <si>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</si>
  <si>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</si>
  <si>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</si>
  <si>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</si>
  <si>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</si>
  <si>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</si>
  <si>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</si>
  <si>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</si>
  <si>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</si>
  <si>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</si>
  <si>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</si>
  <si>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</si>
  <si>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</si>
  <si>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</si>
  <si>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</si>
  <si>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</si>
  <si>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</si>
  <si>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</si>
  <si>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</si>
  <si>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</si>
  <si>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</si>
  <si>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</si>
  <si>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</si>
  <si>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</si>
  <si>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</si>
  <si>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</si>
  <si>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</si>
  <si>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</si>
  <si>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</si>
  <si>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</si>
  <si>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</si>
  <si>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</si>
  <si>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</si>
  <si>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</si>
  <si>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</si>
  <si>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</si>
  <si>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</si>
  <si>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</si>
  <si>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</si>
  <si>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</si>
  <si>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</si>
  <si>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</si>
  <si>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</si>
  <si>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</si>
  <si>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</si>
  <si>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</si>
  <si>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</si>
  <si>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</si>
  <si>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</si>
  <si>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</si>
  <si>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</si>
  <si>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</si>
  <si>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</si>
  <si>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</si>
  <si>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</si>
  <si>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</si>
  <si>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</si>
  <si>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</si>
  <si>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</si>
  <si>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</si>
  <si>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</si>
  <si>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</si>
  <si>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</si>
  <si>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</si>
  <si>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</si>
  <si>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</si>
  <si>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</si>
  <si>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</si>
  <si>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</si>
  <si>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</si>
  <si>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</si>
  <si>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</si>
  <si>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</si>
  <si>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</si>
  <si>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</si>
  <si>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</si>
  <si>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</si>
  <si>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</si>
  <si>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</si>
  <si>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</si>
  <si>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</si>
  <si>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</si>
  <si>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</si>
  <si>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</si>
  <si>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</si>
  <si>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</si>
  <si>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</si>
  <si>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</si>
  <si>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</si>
  <si>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</si>
  <si>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</si>
  <si>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</si>
  <si>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</si>
  <si>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</si>
  <si>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</si>
  <si>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</si>
  <si>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</si>
  <si>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</si>
  <si>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</si>
  <si>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</si>
  <si>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</si>
  <si>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</si>
  <si>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</si>
  <si>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</si>
  <si>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</si>
  <si>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</si>
  <si>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</si>
  <si>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</si>
  <si>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</si>
  <si>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</si>
  <si>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</si>
  <si>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</si>
  <si>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</si>
  <si>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</si>
  <si>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</si>
  <si>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</si>
  <si>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</si>
  <si>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</si>
  <si>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</si>
  <si>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</si>
  <si>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</si>
  <si>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</si>
  <si>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</si>
  <si>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</si>
  <si>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</si>
  <si>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</si>
  <si>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</si>
  <si>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</si>
  <si>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</si>
  <si>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</si>
  <si>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</si>
  <si>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</si>
  <si>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</si>
  <si>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</si>
  <si>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</si>
  <si>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</si>
  <si>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</si>
  <si>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</si>
  <si>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</si>
  <si>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</si>
  <si>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</si>
  <si>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</si>
  <si>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</si>
  <si>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</si>
  <si>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</si>
  <si>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</si>
  <si>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</si>
  <si>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</si>
  <si>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</si>
  <si>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</si>
  <si>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</si>
  <si>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</si>
  <si>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</si>
  <si>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</si>
  <si>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</si>
  <si>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</si>
  <si>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</si>
  <si>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</si>
  <si>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</si>
  <si>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</si>
  <si>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</si>
  <si>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</si>
  <si>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</si>
  <si>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</si>
  <si>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</si>
  <si>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</si>
  <si>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</si>
  <si>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</si>
  <si>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</si>
  <si>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</si>
  <si>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</si>
  <si>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</si>
  <si>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</si>
  <si>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</si>
  <si>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</si>
  <si>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</si>
  <si>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</si>
  <si>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</si>
  <si>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</si>
  <si>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</si>
  <si>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</si>
  <si>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</si>
  <si>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</si>
  <si>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</si>
  <si>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</si>
  <si>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</si>
  <si>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</si>
  <si>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</si>
  <si>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</si>
  <si>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</si>
  <si>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</si>
  <si>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</si>
  <si>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</si>
  <si>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</si>
  <si>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</si>
  <si>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</si>
  <si>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</si>
  <si>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</si>
  <si>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</si>
  <si>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</si>
  <si>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</si>
  <si>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</si>
  <si>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</si>
  <si>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</si>
  <si>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</si>
  <si>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</si>
  <si>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</si>
  <si>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</si>
  <si>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</si>
  <si>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</si>
  <si>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</si>
  <si>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</si>
  <si>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</si>
  <si>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</si>
  <si>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</si>
  <si>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</si>
  <si>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</si>
  <si>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</si>
  <si>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</si>
  <si>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</si>
  <si>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</si>
  <si>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</si>
  <si>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</si>
  <si>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</si>
  <si>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</si>
  <si>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</si>
  <si>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</si>
  <si>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</si>
  <si>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</si>
  <si>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</si>
  <si>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</si>
  <si>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</si>
  <si>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</si>
  <si>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</si>
  <si>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</si>
  <si>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</si>
  <si>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</si>
  <si>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</si>
  <si>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</si>
  <si>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</si>
  <si>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</si>
  <si>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</si>
  <si>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</si>
  <si>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</si>
  <si>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</si>
  <si>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</si>
  <si>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</si>
  <si>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</si>
  <si>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</si>
  <si>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</si>
  <si>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</si>
  <si>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</si>
  <si>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</si>
  <si>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</si>
  <si>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</si>
  <si>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</si>
  <si>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</si>
  <si>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</si>
  <si>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</si>
  <si>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</si>
  <si>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</si>
  <si>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</si>
  <si>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</si>
  <si>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</si>
  <si>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</si>
  <si>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</si>
  <si>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</si>
  <si>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</si>
  <si>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</si>
  <si>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</si>
  <si>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</si>
  <si>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</si>
  <si>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</si>
  <si>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</si>
  <si>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</si>
  <si>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</si>
  <si>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</si>
  <si>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</si>
  <si>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</si>
  <si>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</si>
  <si>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</si>
  <si>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</si>
  <si>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</si>
  <si>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</si>
  <si>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</si>
  <si>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</si>
  <si>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</si>
  <si>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</si>
  <si>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</si>
  <si>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</si>
  <si>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</si>
  <si>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</si>
  <si>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</si>
  <si>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</si>
  <si>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</si>
  <si>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</si>
  <si>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</si>
  <si>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</si>
  <si>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</si>
  <si>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</si>
  <si>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</si>
  <si>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</si>
  <si>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</si>
  <si>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</si>
  <si>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</si>
  <si>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</si>
  <si>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</si>
  <si>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</si>
  <si>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</si>
  <si>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</si>
  <si>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</si>
  <si>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</si>
  <si>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</si>
  <si>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</si>
  <si>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</si>
  <si>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</si>
  <si>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</si>
  <si>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</si>
  <si>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</si>
  <si>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</si>
  <si>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</si>
  <si>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</si>
  <si>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</si>
  <si>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</si>
  <si>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</si>
  <si>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</si>
  <si>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</si>
  <si>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</si>
  <si>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</si>
  <si>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</si>
  <si>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</si>
  <si>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</si>
  <si>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</si>
  <si>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</si>
  <si>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</si>
  <si>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</si>
  <si>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</si>
  <si>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</si>
  <si>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</si>
  <si>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</si>
  <si>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</si>
  <si>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</si>
  <si>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</si>
  <si>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</si>
  <si>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</si>
  <si>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</si>
  <si>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</si>
  <si>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</si>
  <si>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</si>
  <si>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</si>
  <si>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</si>
  <si>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</si>
  <si>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</si>
  <si>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</si>
  <si>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</si>
  <si>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</si>
  <si>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</si>
  <si>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</si>
  <si>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</si>
  <si>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</si>
  <si>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</si>
  <si>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</si>
  <si>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</si>
  <si>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</si>
  <si>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</si>
  <si>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</si>
  <si>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</si>
  <si>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</si>
  <si>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</si>
  <si>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</si>
  <si>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</si>
  <si>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</si>
  <si>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</si>
  <si>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</si>
  <si>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</si>
  <si>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</si>
  <si>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</si>
  <si>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</si>
  <si>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</si>
  <si>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</si>
  <si>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</si>
  <si>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</si>
  <si>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</si>
  <si>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</si>
  <si>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</si>
  <si>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</si>
  <si>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</si>
  <si>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</si>
  <si>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</si>
  <si>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</si>
  <si>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</si>
  <si>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</si>
  <si>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</si>
  <si>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</si>
  <si>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</si>
  <si>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</si>
  <si>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</si>
  <si>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</si>
  <si>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</si>
  <si>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</si>
  <si>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</si>
  <si>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</si>
  <si>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</si>
  <si>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</si>
  <si>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</si>
  <si>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</si>
  <si>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</si>
  <si>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</si>
  <si>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</si>
  <si>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</si>
  <si>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</si>
  <si>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</si>
  <si>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</si>
  <si>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</si>
  <si>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</si>
  <si>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</si>
  <si>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</si>
  <si>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</si>
  <si>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</si>
  <si>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</si>
  <si>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</si>
  <si>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</si>
  <si>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</si>
  <si>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</si>
  <si>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</si>
  <si>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</si>
  <si>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</si>
  <si>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</si>
  <si>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</si>
  <si>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</si>
  <si>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</si>
  <si>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</si>
  <si>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</si>
  <si>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</si>
  <si>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</si>
  <si>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</si>
  <si>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</si>
  <si>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</si>
  <si>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</si>
  <si>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</si>
  <si>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</si>
  <si>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</si>
  <si>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</si>
  <si>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</si>
  <si>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</si>
  <si>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</si>
  <si>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</si>
  <si>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</si>
  <si>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</si>
  <si>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</si>
  <si>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</si>
  <si>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</si>
  <si>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</si>
  <si>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</si>
  <si>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</si>
  <si>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</si>
  <si>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</si>
  <si>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</si>
  <si>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</si>
  <si>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</si>
  <si>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</si>
  <si>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</si>
  <si>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</si>
  <si>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</si>
  <si>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</si>
  <si>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</si>
  <si>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</si>
  <si>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</si>
  <si>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</si>
  <si>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</si>
  <si>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</si>
  <si>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</si>
  <si>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</si>
  <si>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</si>
  <si>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</si>
  <si>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</si>
  <si>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</si>
  <si>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</si>
  <si>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</si>
  <si>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</si>
  <si>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</si>
  <si>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</si>
  <si>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</si>
  <si>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</si>
  <si>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</si>
  <si>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</si>
  <si>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</si>
  <si>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</si>
  <si>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</si>
  <si>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</si>
  <si>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</si>
  <si>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</si>
  <si>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</si>
  <si>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</si>
  <si>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</si>
  <si>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</si>
  <si>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</si>
  <si>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</si>
  <si>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</si>
  <si>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</si>
  <si>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</si>
  <si>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</si>
  <si>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</si>
  <si>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</si>
  <si>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</si>
  <si>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</si>
  <si>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</si>
  <si>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</si>
  <si>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</si>
  <si>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</si>
  <si>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</si>
  <si>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</si>
  <si>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</si>
  <si>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</si>
  <si>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</si>
  <si>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</si>
  <si>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</si>
  <si>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</si>
  <si>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</si>
  <si>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</si>
  <si>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</si>
  <si>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</si>
  <si>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</si>
  <si>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</si>
  <si>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</si>
  <si>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</si>
  <si>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</si>
  <si>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</si>
  <si>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</si>
  <si>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</si>
  <si>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</si>
  <si>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</si>
  <si>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</si>
  <si>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</si>
  <si>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</si>
  <si>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</si>
  <si>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</si>
  <si>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</si>
  <si>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</si>
  <si>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</si>
  <si>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</si>
  <si>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</si>
  <si>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</si>
  <si>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</si>
  <si>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</si>
  <si>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</si>
  <si>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</si>
  <si>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</si>
  <si>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</si>
  <si>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</si>
  <si>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</si>
  <si>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</si>
  <si>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</si>
  <si>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</si>
  <si>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</si>
  <si>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</si>
  <si>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</si>
  <si>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</si>
  <si>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</si>
  <si>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</si>
  <si>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</si>
  <si>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</si>
  <si>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</si>
  <si>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</si>
  <si>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</si>
  <si>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</si>
  <si>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</si>
  <si>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</si>
  <si>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</si>
  <si>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</si>
  <si>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</si>
  <si>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</si>
  <si>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</si>
  <si>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</si>
  <si>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</si>
  <si>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</si>
  <si>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</si>
  <si>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</si>
  <si>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</si>
  <si>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</si>
  <si>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</si>
  <si>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</si>
  <si>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</si>
  <si>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</si>
  <si>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</si>
  <si>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</si>
  <si>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</si>
  <si>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</si>
  <si>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</si>
  <si>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</si>
  <si>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</si>
  <si>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</si>
  <si>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</si>
  <si>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</si>
  <si>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</si>
  <si>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</si>
  <si>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</si>
  <si>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</si>
  <si>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</si>
  <si>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</si>
  <si>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</si>
  <si>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</si>
  <si>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</si>
  <si>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</si>
  <si>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</si>
  <si>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</si>
  <si>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</si>
  <si>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</si>
  <si>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</si>
  <si>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</si>
  <si>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</si>
  <si>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</si>
  <si>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</si>
  <si>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</si>
  <si>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</si>
  <si>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</si>
  <si>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</si>
  <si>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</si>
  <si>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</si>
  <si>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</si>
  <si>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</si>
  <si>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</si>
  <si>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</si>
  <si>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</si>
  <si>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</si>
  <si>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</si>
  <si>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</si>
  <si>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</si>
  <si>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</si>
  <si>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</si>
  <si>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</si>
  <si>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</si>
  <si>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</si>
  <si>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</si>
  <si>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</si>
  <si>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</si>
  <si>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</si>
  <si>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</si>
  <si>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</si>
  <si>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</si>
  <si>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</si>
  <si>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</si>
  <si>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</si>
  <si>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</si>
  <si>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</si>
  <si>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</si>
  <si>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</si>
  <si>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</si>
  <si>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</si>
  <si>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</si>
  <si>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</si>
  <si>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</si>
  <si>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</si>
  <si>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</si>
  <si>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</si>
  <si>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</si>
  <si>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</si>
  <si>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</si>
  <si>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</si>
  <si>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</si>
  <si>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</si>
  <si>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</si>
  <si>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</si>
  <si>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</si>
  <si>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</si>
  <si>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</si>
  <si>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</si>
  <si>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</si>
  <si>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</si>
  <si>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</si>
  <si>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</si>
  <si>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</si>
  <si>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</si>
  <si>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</si>
  <si>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</si>
  <si>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</si>
  <si>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</si>
  <si>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</si>
  <si>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</si>
  <si>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</si>
  <si>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</si>
  <si>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</si>
  <si>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</si>
  <si>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</si>
  <si>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</si>
  <si>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</si>
  <si>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</si>
  <si>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</si>
  <si>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</si>
  <si>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</si>
  <si>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</si>
  <si>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</si>
  <si>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</si>
  <si>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</si>
  <si>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</si>
  <si>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</si>
  <si>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</si>
  <si>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</si>
  <si>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</si>
  <si>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</si>
  <si>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</si>
  <si>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</si>
  <si>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</si>
  <si>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</si>
  <si>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</si>
  <si>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</si>
  <si>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</si>
  <si>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</si>
  <si>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</si>
  <si>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</si>
  <si>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</si>
  <si>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</si>
  <si>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</si>
  <si>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</si>
  <si>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</si>
  <si>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</si>
  <si>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</si>
  <si>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</si>
  <si>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</si>
  <si>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</si>
  <si>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</si>
  <si>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</si>
  <si>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</si>
  <si>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</si>
  <si>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</si>
  <si>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</si>
  <si>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</si>
  <si>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</si>
  <si>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</si>
  <si>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</si>
  <si>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</si>
  <si>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</si>
  <si>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</si>
  <si>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</si>
  <si>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</si>
  <si>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</si>
  <si>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</si>
  <si>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</si>
  <si>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</si>
  <si>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</si>
  <si>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</si>
  <si>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</si>
  <si>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</si>
  <si>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</si>
  <si>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</si>
  <si>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</si>
  <si>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</si>
  <si>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</si>
  <si>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</si>
  <si>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</si>
  <si>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</si>
  <si>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</si>
  <si>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</si>
  <si>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</si>
  <si>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</si>
  <si>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</si>
  <si>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</si>
  <si>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</si>
  <si>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</si>
  <si>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</si>
  <si>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</si>
  <si>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</si>
  <si>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</si>
  <si>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</si>
  <si>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</si>
  <si>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</si>
  <si>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</si>
  <si>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</si>
  <si>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</si>
  <si>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</si>
  <si>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</si>
  <si>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</si>
  <si>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</si>
  <si>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</si>
  <si>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</si>
  <si>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</si>
  <si>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</si>
  <si>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</si>
  <si>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</si>
  <si>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</si>
  <si>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</si>
  <si>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</si>
  <si>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</si>
  <si>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</si>
  <si>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</si>
  <si>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</si>
  <si>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</si>
  <si>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</si>
  <si>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</si>
  <si>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</si>
  <si>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</si>
  <si>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</si>
  <si>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</si>
  <si>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</si>
  <si>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</si>
  <si>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</si>
  <si>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</si>
  <si>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</si>
  <si>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</si>
  <si>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</si>
  <si>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</si>
  <si>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</si>
  <si>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</si>
  <si>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</si>
  <si>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</si>
  <si>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</si>
  <si>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</si>
  <si>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</si>
  <si>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</si>
  <si>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</si>
  <si>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</si>
  <si>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</si>
  <si>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</si>
  <si>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</si>
  <si>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</si>
  <si>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</si>
  <si>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</si>
  <si>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</si>
  <si>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</si>
  <si>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</si>
  <si>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</si>
  <si>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</si>
  <si>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</si>
  <si>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</si>
  <si>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</si>
  <si>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</si>
  <si>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</si>
  <si>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</si>
  <si>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</si>
  <si>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</si>
  <si>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</si>
  <si>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</si>
  <si>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</si>
  <si>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</si>
  <si>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</si>
  <si>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</si>
  <si>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</si>
  <si>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</si>
  <si>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</si>
  <si>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</si>
  <si>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</si>
  <si>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</si>
  <si>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</si>
  <si>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</si>
  <si>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</si>
  <si>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</si>
  <si>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</si>
  <si>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</si>
  <si>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</si>
  <si>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</si>
  <si>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</si>
  <si>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</si>
  <si>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</si>
  <si>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</si>
  <si>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</si>
  <si>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</si>
  <si>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</si>
  <si>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</si>
  <si>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</si>
  <si>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</si>
  <si>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</si>
  <si>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</si>
  <si>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</si>
  <si>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</si>
  <si>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</si>
  <si>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</si>
  <si>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</si>
  <si>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</si>
  <si>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</si>
  <si>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</si>
  <si>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</si>
  <si>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</si>
  <si>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</si>
  <si>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</si>
  <si>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</si>
  <si>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</si>
  <si>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</si>
  <si>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</si>
  <si>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</si>
  <si>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</si>
  <si>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</si>
  <si>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</si>
  <si>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</si>
  <si>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</si>
  <si>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</si>
  <si>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</si>
  <si>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</si>
  <si>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</si>
  <si>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</si>
  <si>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</si>
  <si>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</si>
  <si>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</si>
  <si>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</si>
  <si>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</si>
  <si>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</si>
  <si>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</si>
  <si>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</si>
  <si>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</si>
  <si>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</si>
  <si>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</si>
  <si>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</si>
  <si>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</si>
  <si>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</si>
  <si>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</si>
  <si>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</si>
  <si>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</si>
  <si>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</si>
  <si>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</si>
  <si>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</si>
  <si>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</si>
  <si>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</si>
  <si>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</si>
  <si>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</si>
  <si>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</si>
  <si>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</si>
  <si>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</si>
  <si>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</si>
  <si>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</si>
  <si>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</si>
  <si>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</si>
  <si>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</si>
  <si>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</si>
  <si>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</si>
  <si>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</si>
  <si>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</si>
  <si>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</si>
  <si>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</si>
  <si>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</si>
  <si>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</si>
  <si>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</si>
  <si>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</si>
  <si>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</si>
  <si>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</si>
  <si>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</si>
  <si>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</si>
  <si>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</si>
  <si>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</si>
  <si>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</si>
  <si>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</si>
  <si>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</si>
  <si>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</si>
  <si>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</si>
  <si>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</si>
  <si>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</si>
  <si>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</si>
  <si>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</si>
  <si>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</si>
  <si>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</si>
  <si>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</si>
  <si>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</si>
  <si>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</si>
  <si>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</si>
  <si>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</si>
  <si>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</si>
  <si>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</si>
  <si>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</si>
  <si>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</si>
  <si>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</si>
  <si>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</si>
  <si>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</si>
  <si>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</si>
  <si>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</si>
  <si>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</si>
  <si>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</si>
  <si>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</si>
  <si>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</si>
  <si>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</si>
  <si>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</si>
  <si>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</si>
  <si>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</si>
  <si>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</si>
  <si>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</si>
  <si>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</si>
  <si>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</si>
  <si>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</si>
  <si>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</si>
  <si>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</si>
  <si>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</si>
  <si>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</si>
  <si>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</si>
  <si>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</si>
  <si>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</si>
  <si>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</si>
  <si>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</si>
  <si>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</si>
  <si>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</si>
  <si>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</si>
  <si>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</si>
  <si>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</si>
  <si>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</si>
  <si>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</si>
  <si>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</si>
  <si>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</si>
  <si>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</si>
  <si>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</si>
  <si>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</si>
  <si>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</si>
  <si>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</si>
  <si>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</si>
  <si>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</si>
  <si>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</si>
  <si>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</si>
  <si>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</si>
  <si>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</si>
  <si>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</si>
  <si>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</si>
  <si>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</si>
  <si>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</si>
  <si>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</si>
  <si>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</si>
  <si>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</si>
  <si>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</si>
  <si>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</si>
  <si>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</si>
  <si>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</si>
  <si>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</si>
  <si>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</si>
  <si>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</si>
  <si>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</si>
  <si>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</si>
  <si>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</si>
  <si>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</si>
  <si>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</si>
  <si>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</si>
  <si>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</si>
  <si>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</si>
  <si>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</si>
  <si>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</si>
  <si>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</si>
  <si>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</si>
  <si>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</si>
  <si>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</si>
  <si>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</si>
  <si>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</si>
  <si>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</si>
  <si>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</si>
  <si>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</si>
  <si>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</si>
  <si>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</si>
  <si>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</si>
  <si>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</si>
  <si>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</si>
  <si>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</si>
  <si>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</si>
  <si>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</si>
  <si>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</si>
  <si>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</si>
  <si>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</si>
  <si>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</si>
  <si>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</si>
  <si>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</si>
  <si>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</si>
  <si>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</si>
  <si>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</si>
  <si>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</si>
  <si>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</si>
  <si>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</si>
  <si>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</si>
  <si>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</si>
  <si>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</si>
  <si>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</si>
  <si>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</si>
  <si>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</si>
  <si>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</si>
  <si>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</si>
  <si>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</si>
  <si>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</si>
  <si>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</si>
  <si>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</si>
  <si>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</si>
  <si>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</si>
  <si>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</si>
  <si>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</si>
  <si>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</si>
  <si>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</si>
  <si>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</si>
  <si>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</si>
  <si>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</si>
  <si>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</si>
  <si>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</si>
  <si>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</si>
  <si>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</si>
  <si>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</si>
  <si>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</si>
  <si>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</si>
  <si>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</si>
  <si>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</si>
  <si>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</si>
  <si>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</si>
  <si>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</si>
  <si>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</si>
  <si>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</si>
  <si>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</si>
  <si>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</si>
  <si>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</si>
  <si>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</si>
  <si>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</si>
  <si>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</si>
  <si>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</si>
  <si>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</si>
  <si>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</si>
  <si>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</si>
  <si>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</si>
  <si>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</si>
  <si>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</si>
  <si>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</si>
  <si>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</si>
  <si>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</si>
  <si>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</si>
  <si>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</si>
  <si>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</si>
  <si>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</si>
  <si>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</si>
  <si>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</si>
  <si>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</si>
  <si>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</si>
  <si>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</si>
  <si>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</si>
  <si>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</si>
  <si>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</si>
  <si>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</si>
  <si>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</si>
  <si>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</si>
  <si>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</si>
  <si>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</si>
  <si>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</si>
  <si>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</si>
  <si>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</si>
  <si>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</si>
  <si>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</si>
  <si>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</si>
  <si>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</si>
  <si>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</si>
  <si>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</si>
  <si>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</si>
  <si>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</si>
  <si>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</si>
  <si>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</si>
  <si>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</si>
  <si>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</si>
  <si>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</si>
  <si>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</si>
  <si>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</si>
  <si>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</si>
  <si>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</si>
  <si>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</si>
  <si>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</si>
  <si>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</si>
  <si>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</si>
  <si>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</si>
  <si>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</si>
  <si>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</si>
  <si>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</si>
  <si>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</si>
  <si>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</si>
  <si>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</si>
  <si>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</si>
  <si>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</si>
  <si>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</si>
  <si>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</si>
  <si>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</si>
  <si>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</si>
  <si>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</si>
  <si>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</si>
  <si>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</si>
  <si>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</si>
  <si>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</si>
  <si>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</si>
  <si>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</si>
  <si>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</si>
  <si>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</si>
  <si>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</si>
  <si>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</si>
  <si>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</si>
  <si>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</si>
  <si>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</si>
  <si>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</si>
  <si>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</si>
  <si>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</si>
  <si>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</si>
  <si>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</si>
  <si>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</si>
  <si>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</si>
  <si>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</si>
  <si>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</si>
  <si>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</si>
  <si>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</si>
  <si>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</si>
  <si>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</si>
  <si>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</si>
  <si>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</si>
  <si>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</si>
  <si>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</si>
  <si>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</si>
  <si>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</si>
  <si>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</si>
  <si>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</si>
  <si>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</si>
  <si>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</si>
  <si>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</si>
  <si>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</si>
  <si>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</si>
  <si>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</si>
  <si>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</si>
  <si>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</si>
  <si>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</si>
  <si>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</si>
  <si>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</si>
  <si>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</si>
  <si>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</si>
  <si>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</si>
  <si>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</si>
  <si>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</si>
  <si>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</si>
  <si>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</si>
  <si>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</si>
  <si>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</si>
  <si>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</si>
  <si>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</si>
  <si>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</si>
  <si>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</si>
  <si>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</si>
  <si>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</si>
  <si>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</si>
  <si>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</si>
  <si>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</si>
  <si>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</si>
  <si>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</si>
  <si>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</si>
  <si>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</si>
  <si>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</si>
  <si>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</si>
  <si>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</si>
  <si>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</si>
  <si>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</si>
  <si>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</si>
  <si>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</si>
  <si>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</si>
  <si>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</si>
  <si>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</si>
  <si>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</si>
  <si>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</si>
  <si>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</si>
  <si>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</si>
  <si>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</si>
  <si>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</si>
  <si>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</si>
  <si>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</si>
  <si>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</si>
  <si>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</si>
  <si>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</si>
  <si>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</si>
  <si>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</si>
  <si>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</si>
  <si>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</si>
  <si>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</si>
  <si>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</si>
  <si>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</si>
  <si>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</si>
  <si>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</si>
  <si>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</si>
  <si>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</si>
  <si>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</si>
  <si>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</si>
  <si>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</si>
  <si>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</si>
  <si>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</si>
  <si>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</si>
  <si>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</si>
  <si>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</si>
  <si>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</si>
  <si>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</si>
  <si>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</si>
  <si>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</si>
  <si>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</si>
  <si>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</si>
  <si>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</si>
  <si>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</si>
  <si>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</si>
  <si>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</si>
  <si>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</si>
  <si>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</si>
  <si>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</si>
  <si>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</si>
  <si>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</si>
  <si>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</si>
  <si>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</si>
  <si>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</si>
  <si>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</si>
  <si>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</si>
  <si>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</si>
  <si>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</si>
  <si>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</si>
  <si>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</si>
  <si>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</si>
  <si>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</si>
  <si>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</si>
  <si>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</si>
  <si>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</si>
  <si>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</si>
  <si>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</si>
  <si>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</si>
  <si>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</si>
  <si>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</si>
  <si>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</si>
  <si>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</si>
  <si>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</si>
  <si>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</si>
  <si>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</si>
  <si>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</si>
  <si>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</si>
  <si>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</si>
  <si>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</si>
  <si>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</si>
  <si>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</si>
  <si>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</si>
  <si>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</si>
  <si>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</si>
  <si>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</si>
  <si>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</si>
  <si>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</si>
  <si>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</si>
  <si>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</si>
  <si>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</si>
  <si>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</si>
  <si>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</si>
  <si>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</si>
  <si>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</si>
  <si>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</si>
  <si>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</si>
  <si>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</si>
  <si>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</si>
  <si>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</si>
  <si>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</si>
  <si>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</si>
  <si>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</si>
  <si>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</si>
  <si>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</si>
  <si>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</si>
  <si>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</si>
  <si>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</si>
  <si>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</si>
  <si>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</si>
  <si>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</si>
  <si>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</si>
  <si>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</si>
  <si>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</si>
  <si>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</si>
  <si>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</si>
  <si>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</si>
  <si>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</si>
  <si>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</si>
  <si>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</si>
  <si>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</si>
  <si>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</si>
  <si>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</si>
  <si>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</si>
  <si>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</si>
  <si>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</si>
  <si>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</si>
  <si>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</si>
  <si>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</si>
  <si>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</si>
  <si>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</si>
  <si>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</si>
  <si>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</si>
  <si>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</si>
  <si>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</si>
  <si>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</si>
  <si>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</si>
  <si>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</si>
  <si>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</si>
  <si>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</si>
  <si>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</si>
  <si>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</si>
  <si>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</si>
  <si>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</si>
  <si>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</si>
  <si>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</si>
  <si>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</si>
  <si>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</si>
  <si>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</si>
  <si>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</si>
  <si>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</si>
  <si>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</si>
  <si>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</si>
  <si>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</si>
  <si>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</si>
  <si>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</si>
  <si>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</si>
  <si>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</si>
  <si>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</si>
  <si>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</si>
  <si>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</si>
  <si>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</si>
  <si>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</si>
  <si>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</si>
  <si>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</si>
  <si>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</si>
  <si>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</si>
  <si>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</si>
  <si>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</si>
  <si>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</si>
  <si>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</si>
  <si>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</si>
  <si>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</si>
  <si>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</si>
  <si>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</si>
  <si>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</si>
  <si>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</si>
  <si>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</si>
  <si>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</si>
  <si>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</si>
  <si>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</si>
  <si>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</si>
  <si>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</si>
  <si>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</si>
  <si>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</si>
  <si>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</si>
  <si>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</si>
  <si>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</si>
  <si>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</si>
  <si>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</si>
  <si>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</si>
  <si>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</si>
  <si>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</si>
  <si>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</si>
  <si>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</si>
  <si>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</si>
  <si>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</si>
  <si>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</si>
  <si>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</si>
  <si>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</si>
  <si>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</si>
  <si>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</si>
  <si>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</si>
  <si>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</si>
  <si>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</si>
  <si>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</si>
  <si>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</si>
  <si>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</si>
  <si>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</si>
  <si>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</si>
  <si>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</si>
  <si>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</si>
  <si>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</si>
  <si>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</si>
  <si>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</si>
  <si>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</si>
  <si>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</si>
  <si>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</si>
  <si>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</si>
  <si>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</si>
  <si>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</si>
  <si>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</si>
  <si>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</si>
  <si>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</si>
  <si>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</si>
  <si>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</si>
  <si>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</si>
  <si>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</si>
  <si>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</si>
  <si>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</si>
  <si>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</si>
  <si>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</si>
  <si>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</si>
  <si>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</si>
  <si>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</si>
  <si>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</si>
  <si>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</si>
  <si>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</si>
  <si>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</si>
  <si>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</si>
  <si>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</si>
  <si>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</si>
  <si>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</si>
  <si>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</si>
  <si>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</si>
  <si>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</si>
  <si>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</si>
  <si>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</si>
  <si>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</si>
  <si>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</si>
  <si>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</si>
  <si>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</si>
  <si>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</si>
  <si>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</si>
  <si>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</si>
  <si>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</si>
  <si>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</si>
  <si>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</si>
  <si>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</si>
  <si>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</si>
  <si>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</si>
  <si>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</si>
  <si>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</si>
  <si>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</si>
  <si>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</si>
  <si>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</si>
  <si>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</si>
  <si>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</si>
  <si>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</si>
  <si>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</si>
  <si>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</si>
  <si>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</si>
  <si>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</si>
  <si>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</si>
  <si>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</si>
  <si>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</si>
  <si>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</si>
  <si>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</si>
  <si>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</si>
  <si>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</si>
  <si>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</si>
  <si>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</si>
  <si>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</si>
  <si>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</si>
  <si>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</si>
  <si>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</si>
  <si>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</si>
  <si>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</si>
  <si>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</si>
  <si>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</si>
  <si>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</si>
  <si>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</si>
  <si>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</si>
  <si>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</si>
  <si>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</si>
  <si>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</si>
  <si>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</si>
  <si>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</si>
  <si>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</si>
  <si>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</si>
  <si>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</si>
  <si>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</si>
  <si>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</si>
  <si>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</si>
  <si>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</si>
  <si>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</si>
  <si>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</si>
  <si>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</si>
  <si>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</si>
  <si>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</si>
  <si>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</si>
  <si>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</si>
  <si>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</si>
  <si>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</si>
  <si>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</si>
  <si>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</si>
  <si>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</si>
  <si>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</si>
  <si>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</si>
  <si>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</si>
  <si>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</si>
  <si>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</si>
  <si>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</si>
  <si>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</si>
  <si>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</si>
  <si>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</si>
  <si>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</si>
  <si>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</si>
  <si>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</si>
  <si>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</si>
  <si>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</si>
  <si>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</si>
  <si>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</si>
  <si>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</si>
  <si>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</si>
  <si>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</si>
  <si>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</si>
  <si>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</si>
  <si>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</si>
  <si>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</si>
  <si>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</si>
  <si>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</si>
  <si>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</si>
  <si>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</si>
  <si>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</si>
  <si>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</si>
  <si>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</si>
  <si>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</si>
  <si>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</si>
  <si>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</si>
  <si>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</si>
  <si>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</si>
  <si>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</si>
  <si>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</si>
  <si>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</si>
  <si>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</si>
  <si>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</si>
  <si>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</si>
  <si>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</si>
  <si>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</si>
  <si>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</si>
  <si>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</si>
  <si>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</si>
  <si>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</si>
  <si>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</si>
  <si>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</si>
  <si>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</si>
  <si>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</si>
  <si>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</si>
  <si>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</si>
  <si>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</si>
  <si>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</si>
  <si>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</si>
  <si>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</si>
  <si>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</si>
  <si>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</si>
  <si>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</si>
  <si>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</si>
  <si>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</si>
  <si>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</si>
  <si>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</si>
  <si>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</si>
  <si>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</si>
  <si>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</si>
  <si>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</si>
  <si>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</si>
  <si>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</si>
  <si>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</si>
  <si>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</si>
  <si>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</si>
  <si>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</si>
  <si>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</si>
  <si>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</si>
  <si>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</si>
  <si>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</si>
  <si>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</si>
  <si>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</si>
  <si>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</si>
  <si>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</si>
  <si>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</si>
  <si>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</si>
  <si>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</si>
  <si>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</si>
  <si>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</si>
  <si>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</si>
  <si>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</si>
  <si>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</si>
  <si>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</si>
  <si>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</si>
  <si>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</si>
  <si>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</si>
  <si>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</si>
  <si>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</si>
  <si>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</si>
  <si>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</si>
  <si>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</si>
  <si>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</si>
  <si>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</si>
  <si>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</si>
  <si>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</si>
  <si>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</si>
  <si>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</si>
  <si>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</si>
  <si>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</si>
  <si>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</si>
  <si>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</si>
  <si>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</si>
  <si>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</si>
  <si>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</si>
  <si>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</si>
  <si>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</si>
  <si>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</si>
  <si>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</si>
  <si>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</si>
  <si>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</si>
  <si>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</si>
  <si>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</si>
  <si>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</si>
  <si>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</si>
  <si>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</si>
  <si>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</si>
  <si>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</si>
  <si>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</si>
  <si>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</si>
  <si>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</si>
  <si>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</si>
  <si>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</si>
  <si>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</si>
  <si>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</si>
  <si>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</si>
  <si>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</si>
  <si>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</si>
  <si>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</si>
  <si>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</si>
  <si>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</si>
  <si>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</si>
  <si>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</si>
  <si>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</si>
  <si>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</si>
  <si>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</si>
  <si>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</si>
  <si>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</si>
  <si>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</si>
  <si>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</si>
  <si>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</si>
  <si>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</si>
  <si>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</si>
  <si>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</si>
  <si>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</si>
  <si>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</si>
  <si>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</si>
  <si>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</si>
  <si>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</si>
  <si>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</si>
  <si>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</si>
  <si>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</si>
  <si>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</si>
  <si>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</si>
  <si>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</si>
  <si>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</si>
  <si>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</si>
  <si>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</si>
  <si>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</si>
  <si>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</si>
  <si>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</si>
  <si>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</si>
  <si>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</si>
  <si>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</si>
  <si>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</si>
  <si>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</si>
  <si>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</si>
  <si>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</si>
  <si>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</si>
  <si>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</si>
  <si>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</si>
  <si>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</si>
  <si>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</si>
  <si>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</si>
  <si>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</si>
  <si>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</si>
  <si>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</si>
  <si>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</si>
  <si>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</si>
  <si>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</si>
  <si>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</si>
  <si>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</si>
  <si>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</si>
  <si>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</si>
  <si>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</si>
  <si>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</si>
  <si>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</si>
  <si>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</si>
  <si>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</si>
  <si>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</si>
  <si>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</si>
  <si>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</si>
  <si>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</si>
  <si>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</si>
  <si>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</si>
  <si>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</si>
  <si>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</si>
  <si>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</si>
  <si>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</si>
  <si>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</si>
  <si>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</si>
  <si>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</si>
  <si>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</si>
  <si>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</si>
  <si>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</si>
  <si>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</si>
  <si>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</si>
  <si>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</si>
  <si>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</si>
  <si>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</si>
  <si>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</si>
  <si>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</si>
  <si>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</si>
  <si>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</si>
  <si>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</si>
  <si>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</si>
  <si>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</si>
  <si>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</si>
  <si>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</si>
  <si>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</si>
  <si>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</si>
  <si>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</si>
  <si>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</si>
  <si>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</si>
  <si>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</si>
  <si>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</si>
  <si>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</si>
  <si>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</si>
  <si>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</si>
  <si>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</si>
  <si>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</si>
  <si>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</si>
  <si>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</si>
  <si>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</si>
  <si>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</si>
  <si>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</si>
  <si>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</si>
  <si>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</si>
  <si>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</si>
  <si>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</si>
  <si>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</si>
  <si>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</si>
  <si>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</si>
  <si>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</si>
  <si>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</si>
  <si>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</si>
  <si>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</si>
  <si>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</si>
  <si>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</si>
  <si>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</si>
  <si>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</si>
  <si>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</si>
  <si>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</si>
  <si>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</si>
  <si>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</si>
  <si>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</si>
  <si>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</si>
  <si>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</si>
  <si>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</si>
  <si>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</si>
  <si>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</si>
  <si>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</si>
  <si>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</si>
  <si>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</si>
  <si>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</si>
  <si>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</si>
  <si>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</si>
  <si>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</si>
  <si>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</si>
  <si>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</si>
  <si>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</si>
  <si>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</si>
  <si>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</si>
  <si>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</si>
  <si>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</si>
  <si>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</si>
  <si>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</si>
  <si>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</si>
  <si>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</si>
  <si>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</si>
  <si>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</si>
  <si>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</si>
  <si>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</si>
  <si>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</si>
  <si>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</si>
  <si>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</si>
  <si>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</si>
  <si>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</si>
  <si>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</si>
  <si>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</si>
  <si>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</si>
  <si>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</si>
  <si>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</si>
  <si>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</si>
  <si>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</si>
  <si>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</si>
  <si>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</si>
  <si>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</si>
  <si>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</si>
  <si>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</si>
  <si>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</si>
  <si>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</si>
  <si>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</si>
  <si>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</si>
  <si>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</si>
  <si>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</si>
  <si>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</si>
  <si>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</si>
  <si>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</si>
  <si>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</si>
  <si>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</si>
  <si>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</si>
  <si>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</si>
  <si>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</si>
  <si>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</si>
  <si>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</si>
  <si>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</si>
  <si>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</si>
  <si>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</si>
  <si>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</si>
  <si>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</si>
  <si>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</si>
  <si>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</si>
  <si>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</si>
  <si>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</si>
  <si>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</si>
  <si>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</si>
  <si>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</si>
  <si>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</si>
  <si>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</si>
  <si>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</si>
  <si>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</si>
  <si>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</si>
  <si>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</si>
  <si>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</si>
  <si>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</si>
  <si>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</si>
  <si>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</si>
  <si>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</si>
  <si>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</si>
  <si>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</si>
  <si>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</si>
  <si>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</si>
  <si>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</si>
  <si>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</si>
  <si>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</si>
  <si>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</si>
  <si>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</si>
  <si>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</si>
  <si>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</si>
  <si>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</si>
  <si>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</si>
  <si>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</si>
  <si>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</si>
  <si>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</si>
  <si>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</si>
  <si>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</si>
  <si>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</si>
  <si>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</si>
  <si>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</si>
  <si>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</si>
  <si>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</si>
  <si>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</si>
  <si>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</si>
  <si>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</si>
  <si>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</si>
  <si>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</si>
  <si>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</si>
  <si>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</si>
  <si>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</si>
  <si>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</si>
  <si>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</si>
  <si>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</si>
  <si>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</si>
  <si>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</si>
  <si>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</si>
  <si>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</si>
  <si>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</si>
  <si>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</si>
  <si>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</si>
  <si>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</si>
  <si>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</si>
  <si>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</si>
  <si>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</si>
  <si>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</si>
  <si>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</si>
  <si>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</si>
  <si>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</si>
  <si>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</si>
  <si>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</si>
  <si>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</si>
  <si>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</si>
  <si>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</si>
  <si>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</si>
  <si>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</si>
  <si>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</si>
  <si>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</si>
  <si>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</si>
  <si>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</si>
  <si>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</si>
  <si>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</si>
  <si>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</si>
  <si>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</si>
  <si>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</si>
  <si>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</si>
  <si>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</si>
  <si>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</si>
  <si>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</si>
  <si>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</si>
  <si>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</si>
  <si>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</si>
  <si>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</si>
  <si>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</si>
  <si>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</si>
  <si>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</si>
  <si>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</si>
  <si>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</si>
  <si>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</si>
  <si>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</si>
  <si>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</si>
  <si>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</si>
  <si>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</si>
  <si>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</si>
  <si>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</si>
  <si>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</si>
  <si>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</si>
  <si>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</si>
  <si>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</si>
  <si>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</si>
  <si>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</si>
  <si>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</si>
  <si>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</si>
  <si>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</si>
  <si>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</si>
  <si>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</si>
  <si>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</si>
  <si>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</si>
  <si>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</si>
  <si>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</si>
  <si>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</si>
  <si>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</si>
  <si>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</si>
  <si>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</si>
  <si>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</si>
  <si>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</si>
  <si>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</si>
  <si>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</si>
  <si>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</si>
  <si>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</si>
  <si>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</si>
  <si>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</si>
  <si>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</si>
  <si>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</si>
  <si>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</si>
  <si>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</si>
  <si>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</si>
  <si>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</si>
  <si>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</si>
  <si>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</si>
  <si>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</si>
  <si>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</si>
  <si>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</si>
  <si>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</si>
  <si>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</si>
  <si>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</si>
  <si>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</si>
  <si>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</si>
  <si>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</si>
  <si>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</si>
  <si>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</si>
  <si>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</si>
  <si>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</si>
  <si>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</si>
  <si>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</si>
  <si>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</si>
  <si>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</si>
  <si>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</si>
  <si>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</si>
  <si>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</si>
  <si>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</si>
  <si>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</si>
  <si>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</si>
  <si>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</si>
  <si>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</si>
  <si>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</si>
  <si>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</si>
  <si>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</si>
  <si>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</si>
  <si>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</si>
  <si>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</si>
  <si>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</si>
  <si>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</si>
  <si>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</si>
  <si>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</si>
  <si>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</si>
  <si>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</si>
  <si>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</si>
  <si>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</si>
  <si>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</si>
  <si>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</si>
  <si>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</si>
  <si>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</si>
  <si>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</si>
  <si>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</si>
  <si>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</si>
  <si>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</si>
  <si>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</si>
  <si>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</si>
  <si>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</si>
  <si>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</si>
  <si>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</si>
  <si>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</si>
  <si>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</si>
  <si>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</si>
  <si>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</si>
  <si>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</si>
  <si>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</si>
  <si>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</si>
  <si>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</si>
  <si>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</si>
  <si>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</si>
  <si>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</si>
  <si>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</si>
  <si>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</si>
  <si>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</si>
  <si>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</si>
  <si>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</si>
  <si>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</si>
  <si>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</si>
  <si>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</si>
  <si>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</si>
  <si>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</si>
  <si>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</si>
  <si>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</si>
  <si>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</si>
  <si>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</si>
  <si>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</si>
  <si>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</si>
  <si>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</si>
  <si>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</si>
  <si>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</si>
  <si>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</si>
  <si>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</si>
  <si>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</si>
  <si>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</si>
  <si>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</si>
  <si>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</si>
  <si>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</si>
  <si>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</si>
  <si>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</si>
  <si>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</si>
  <si>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</si>
  <si>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</si>
  <si>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</si>
  <si>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</si>
  <si>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</si>
  <si>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</si>
  <si>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</si>
  <si>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</si>
  <si>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</si>
  <si>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</si>
  <si>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</si>
  <si>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</si>
  <si>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</si>
  <si>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</si>
  <si>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</si>
  <si>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</si>
  <si>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</si>
  <si>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</si>
  <si>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</si>
  <si>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</si>
  <si>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</si>
  <si>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</si>
  <si>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</si>
  <si>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</si>
  <si>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</si>
  <si>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</si>
  <si>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</si>
  <si>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</si>
  <si>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</si>
  <si>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</si>
  <si>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</si>
  <si>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</si>
  <si>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</si>
  <si>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</si>
  <si>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</si>
  <si>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</si>
  <si>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</si>
  <si>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</si>
  <si>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</si>
  <si>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</si>
  <si>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</si>
  <si>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</si>
  <si>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</si>
  <si>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</si>
  <si>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</si>
  <si>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</si>
  <si>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</si>
  <si>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</si>
  <si>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</si>
  <si>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</si>
  <si>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</si>
  <si>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</si>
  <si>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</si>
  <si>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</si>
  <si>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</si>
  <si>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</si>
  <si>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</si>
  <si>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</si>
  <si>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</si>
  <si>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</si>
  <si>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</si>
  <si>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</si>
  <si>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</si>
  <si>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</si>
  <si>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</si>
  <si>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</si>
  <si>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</si>
  <si>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</si>
  <si>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</si>
  <si>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</si>
  <si>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</si>
  <si>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</si>
  <si>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</si>
  <si>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</si>
  <si>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</si>
  <si>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</si>
  <si>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</si>
  <si>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</si>
  <si>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</si>
  <si>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</si>
  <si>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</si>
  <si>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</si>
  <si>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</si>
  <si>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</si>
  <si>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</si>
  <si>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</si>
  <si>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</si>
  <si>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</si>
  <si>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</si>
  <si>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</si>
  <si>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</si>
  <si>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</si>
  <si>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</si>
  <si>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</si>
  <si>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</si>
  <si>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</si>
  <si>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</si>
  <si>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</si>
  <si>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</si>
  <si>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</si>
  <si>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</si>
  <si>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</si>
  <si>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</si>
  <si>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</si>
  <si>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</si>
  <si>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</si>
  <si>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</si>
  <si>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</si>
  <si>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</si>
  <si>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</si>
  <si>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</si>
  <si>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</si>
  <si>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</si>
  <si>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</si>
  <si>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</si>
  <si>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</si>
  <si>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</si>
  <si>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</si>
  <si>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</si>
  <si>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</si>
  <si>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</si>
  <si>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</si>
  <si>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</si>
  <si>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</si>
  <si>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</si>
  <si>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</si>
  <si>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</si>
  <si>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</si>
  <si>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</si>
  <si>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</si>
  <si>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</si>
  <si>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</si>
  <si>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</si>
  <si>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</si>
  <si>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</si>
  <si>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</si>
  <si>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</si>
  <si>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</si>
  <si>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</si>
  <si>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</si>
  <si>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</si>
  <si>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</si>
  <si>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</si>
  <si>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</si>
  <si>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</si>
  <si>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</si>
  <si>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</si>
  <si>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</si>
  <si>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</si>
  <si>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</si>
  <si>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</si>
  <si>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</si>
  <si>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</si>
  <si>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</si>
  <si>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</si>
  <si>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</si>
  <si>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</si>
  <si>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</si>
  <si>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</si>
  <si>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</si>
  <si>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</si>
  <si>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</si>
  <si>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</si>
  <si>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</si>
  <si>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</si>
  <si>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</si>
  <si>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</si>
  <si>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</si>
  <si>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</si>
  <si>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</si>
  <si>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</si>
  <si>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</si>
  <si>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</si>
  <si>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</si>
  <si>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</si>
  <si>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</si>
  <si>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</si>
  <si>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</si>
  <si>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</si>
  <si>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</si>
  <si>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</si>
  <si>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</si>
  <si>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</si>
  <si>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</si>
  <si>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</si>
  <si>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</si>
  <si>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</si>
  <si>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</si>
  <si>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</si>
  <si>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</si>
  <si>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</si>
  <si>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</si>
  <si>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</si>
  <si>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</si>
  <si>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</si>
  <si>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</si>
  <si>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</si>
  <si>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</si>
  <si>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</si>
  <si>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</si>
  <si>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</si>
  <si>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</si>
  <si>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</si>
  <si>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</si>
  <si>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</si>
  <si>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</si>
  <si>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</si>
  <si>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</si>
  <si>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</si>
  <si>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</si>
  <si>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</si>
  <si>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</si>
  <si>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</si>
  <si>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</si>
  <si>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</si>
  <si>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</si>
  <si>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</si>
  <si>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</si>
  <si>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</si>
  <si>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</si>
  <si>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</si>
  <si>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</si>
  <si>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</si>
  <si>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</si>
  <si>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</si>
  <si>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</si>
  <si>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</si>
  <si>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</si>
  <si>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</si>
  <si>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</si>
  <si>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</si>
  <si>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</si>
  <si>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</si>
  <si>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</si>
  <si>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</si>
  <si>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</si>
  <si>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</si>
  <si>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</si>
  <si>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</si>
  <si>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</si>
  <si>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</si>
  <si>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</si>
  <si>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</si>
  <si>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</si>
  <si>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</si>
  <si>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</si>
  <si>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</si>
  <si>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</si>
  <si>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</si>
  <si>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</si>
  <si>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</si>
  <si>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</si>
  <si>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</si>
  <si>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</si>
  <si>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</si>
  <si>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</si>
  <si>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</si>
  <si>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</si>
  <si>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</si>
  <si>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</si>
  <si>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</si>
  <si>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</si>
  <si>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</si>
  <si>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</si>
  <si>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</si>
  <si>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</si>
  <si>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</si>
  <si>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</si>
  <si>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</si>
  <si>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</si>
  <si>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</si>
  <si>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</si>
  <si>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</si>
  <si>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</si>
  <si>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</si>
  <si>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</si>
  <si>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</si>
  <si>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</si>
  <si>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</si>
  <si>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</si>
  <si>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</si>
  <si>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</si>
  <si>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</si>
  <si>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</si>
  <si>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</si>
  <si>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</si>
  <si>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</si>
  <si>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</si>
  <si>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</si>
  <si>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</si>
  <si>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</si>
  <si>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</si>
  <si>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</si>
  <si>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</si>
  <si>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</si>
  <si>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</si>
  <si>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</si>
  <si>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</si>
  <si>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</si>
  <si>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</si>
  <si>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</si>
  <si>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</si>
  <si>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</si>
  <si>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</si>
  <si>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</si>
  <si>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</si>
  <si>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</si>
  <si>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</si>
  <si>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</si>
  <si>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</si>
  <si>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</si>
  <si>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</si>
  <si>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</si>
  <si>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</si>
  <si>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</si>
  <si>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</si>
  <si>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</si>
  <si>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</si>
  <si>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</si>
  <si>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</si>
  <si>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</si>
  <si>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</si>
  <si>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</si>
  <si>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</si>
  <si>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</si>
  <si>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</si>
  <si>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</si>
  <si>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</si>
  <si>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</si>
  <si>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</si>
  <si>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</si>
  <si>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</si>
  <si>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</si>
  <si>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</si>
  <si>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</si>
  <si>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</si>
  <si>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</si>
  <si>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</si>
  <si>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</si>
  <si>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</si>
  <si>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</si>
  <si>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</si>
  <si>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</si>
  <si>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</si>
  <si>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</si>
  <si>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</si>
  <si>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</si>
  <si>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</si>
  <si>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</si>
  <si>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</si>
  <si>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</si>
  <si>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</si>
  <si>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</si>
  <si>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</si>
  <si>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</si>
  <si>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</si>
  <si>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</si>
  <si>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</si>
  <si>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</si>
  <si>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</si>
  <si>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</si>
  <si>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</si>
  <si>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</si>
  <si>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</si>
  <si>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</si>
  <si>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</si>
  <si>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</si>
  <si>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</si>
  <si>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</si>
  <si>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</si>
  <si>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</si>
  <si>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</si>
  <si>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</si>
  <si>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</si>
  <si>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</si>
  <si>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</si>
  <si>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</si>
  <si>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</si>
  <si>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</si>
  <si>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</si>
  <si>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</si>
  <si>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</si>
  <si>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</si>
  <si>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</si>
  <si>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</si>
  <si>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</si>
  <si>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</si>
  <si>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</si>
  <si>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</si>
  <si>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</si>
  <si>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</si>
  <si>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</si>
  <si>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</si>
  <si>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</si>
  <si>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</si>
  <si>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</si>
  <si>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</si>
  <si>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</si>
  <si>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</si>
  <si>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</si>
  <si>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</si>
  <si>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</si>
  <si>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</si>
  <si>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</si>
  <si>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</si>
  <si>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</si>
  <si>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</si>
  <si>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</si>
  <si>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</si>
  <si>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</si>
  <si>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</si>
  <si>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</si>
  <si>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</si>
  <si>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</si>
  <si>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</si>
  <si>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</si>
  <si>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</si>
  <si>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</si>
  <si>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</si>
  <si>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</si>
  <si>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</si>
  <si>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</si>
  <si>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</si>
  <si>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</si>
  <si>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</si>
  <si>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</si>
  <si>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</si>
  <si>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</si>
  <si>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</si>
  <si>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</si>
  <si>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</si>
  <si>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</si>
  <si>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</si>
  <si>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</si>
  <si>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</si>
  <si>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</si>
  <si>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</si>
  <si>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</si>
  <si>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</si>
  <si>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</si>
  <si>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</si>
  <si>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</si>
  <si>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</si>
  <si>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</si>
  <si>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</si>
  <si>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</si>
  <si>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</si>
  <si>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</si>
  <si>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</si>
  <si>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</si>
  <si>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</si>
  <si>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</si>
  <si>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</si>
  <si>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</si>
  <si>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</si>
  <si>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</si>
  <si>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</si>
  <si>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</si>
  <si>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</si>
  <si>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</si>
  <si>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</si>
  <si>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</si>
  <si>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</si>
  <si>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</si>
  <si>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</si>
  <si>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</si>
  <si>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</si>
  <si>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</si>
  <si>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</si>
  <si>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</si>
  <si>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</si>
  <si>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</si>
  <si>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</si>
  <si>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</si>
  <si>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</si>
  <si>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</si>
  <si>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</si>
  <si>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</si>
  <si>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</si>
  <si>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</si>
  <si>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</si>
  <si>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</si>
  <si>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</si>
  <si>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</si>
  <si>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</si>
  <si>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</si>
  <si>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</si>
  <si>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</si>
  <si>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</si>
  <si>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</si>
  <si>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</si>
  <si>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</si>
  <si>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</si>
  <si>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</si>
  <si>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</si>
  <si>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</si>
  <si>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</si>
  <si>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</si>
  <si>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</si>
  <si>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</si>
  <si>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</si>
  <si>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</si>
  <si>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</si>
  <si>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</si>
  <si>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</si>
  <si>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</si>
  <si>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</si>
  <si>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</si>
  <si>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</si>
  <si>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</si>
  <si>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</si>
  <si>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</si>
  <si>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</si>
  <si>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</si>
  <si>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</si>
  <si>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</si>
  <si>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</si>
  <si>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</si>
  <si>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</si>
  <si>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</si>
  <si>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</si>
  <si>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</si>
  <si>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</si>
  <si>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</si>
  <si>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</si>
  <si>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</si>
  <si>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</si>
  <si>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</si>
  <si>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</si>
  <si>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</si>
  <si>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</si>
  <si>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</si>
  <si>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</si>
  <si>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</si>
  <si>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</si>
  <si>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</si>
  <si>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</si>
  <si>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</si>
  <si>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</si>
  <si>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</si>
  <si>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</si>
  <si>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</si>
  <si>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</si>
  <si>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</si>
  <si>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</si>
  <si>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</si>
  <si>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</si>
  <si>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</si>
  <si>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</si>
  <si>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</si>
  <si>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</si>
  <si>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</si>
  <si>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</si>
  <si>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</si>
  <si>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</si>
  <si>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</si>
  <si>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</si>
  <si>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</si>
  <si>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</si>
  <si>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</si>
  <si>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</si>
  <si>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</si>
  <si>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</si>
  <si>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</si>
  <si>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</si>
  <si>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</si>
  <si>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</si>
  <si>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</si>
  <si>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</si>
  <si>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</si>
  <si>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</si>
  <si>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</si>
  <si>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</si>
  <si>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</si>
  <si>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</si>
  <si>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</si>
  <si>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</si>
  <si>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</si>
  <si>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</si>
  <si>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</si>
  <si>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</si>
  <si>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</si>
  <si>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</si>
  <si>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</si>
  <si>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</si>
  <si>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</si>
  <si>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</si>
  <si>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</si>
  <si>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</si>
  <si>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</si>
  <si>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</si>
  <si>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</si>
  <si>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</si>
  <si>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</si>
  <si>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</si>
  <si>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</si>
  <si>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</si>
  <si>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</si>
  <si>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</si>
  <si>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</si>
  <si>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</si>
  <si>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</si>
  <si>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</si>
  <si>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</si>
  <si>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</si>
  <si>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</si>
  <si>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</si>
  <si>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</si>
  <si>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</si>
  <si>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</si>
  <si>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</si>
  <si>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</si>
  <si>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</si>
  <si>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</si>
  <si>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</si>
  <si>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</si>
  <si>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</si>
  <si>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</si>
  <si>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</si>
  <si>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</si>
  <si>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</si>
  <si>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</si>
  <si>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</si>
  <si>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</si>
  <si>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</si>
  <si>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</si>
  <si>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</si>
  <si>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</si>
  <si>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</si>
  <si>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</si>
  <si>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</si>
  <si>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</si>
  <si>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</si>
  <si>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</si>
  <si>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</si>
  <si>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</si>
  <si>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</si>
  <si>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</si>
  <si>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</si>
  <si>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</si>
  <si>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</si>
  <si>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</si>
  <si>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</si>
  <si>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</si>
  <si>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</si>
  <si>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</si>
  <si>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</si>
  <si>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</si>
  <si>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</si>
  <si>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</si>
  <si>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</si>
  <si>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</si>
  <si>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</si>
  <si>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</si>
  <si>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</si>
  <si>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</si>
  <si>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</si>
  <si>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</si>
  <si>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</si>
  <si>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</si>
  <si>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</si>
  <si>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</si>
  <si>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</si>
  <si>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</si>
  <si>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</si>
  <si>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</si>
  <si>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</si>
  <si>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</si>
  <si>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</si>
  <si>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</si>
  <si>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</si>
  <si>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</si>
  <si>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</si>
  <si>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</si>
  <si>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</si>
  <si>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</si>
  <si>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</si>
  <si>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</si>
  <si>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</si>
  <si>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</si>
  <si>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</si>
  <si>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</si>
  <si>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</si>
  <si>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</si>
  <si>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</si>
  <si>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</si>
  <si>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</si>
  <si>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</si>
  <si>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</si>
  <si>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</si>
  <si>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</si>
  <si>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</si>
  <si>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</si>
  <si>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</si>
  <si>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</si>
  <si>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</si>
  <si>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</si>
  <si>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</si>
  <si>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</si>
  <si>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</si>
  <si>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</si>
  <si>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</si>
  <si>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</si>
  <si>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</si>
  <si>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</si>
  <si>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</si>
  <si>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</si>
  <si>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</si>
  <si>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</si>
  <si>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</si>
  <si>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</si>
  <si>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</si>
  <si>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</si>
  <si>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</si>
  <si>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</si>
  <si>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</si>
  <si>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</si>
  <si>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</si>
  <si>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</si>
  <si>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</si>
  <si>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</si>
  <si>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</si>
  <si>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</si>
  <si>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</si>
  <si>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</si>
  <si>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</si>
  <si>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</si>
  <si>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</si>
  <si>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</si>
  <si>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</si>
  <si>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</si>
  <si>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</si>
  <si>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</si>
  <si>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</si>
  <si>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</si>
  <si>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</si>
  <si>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</si>
  <si>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</si>
  <si>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</si>
  <si>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</si>
  <si>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</si>
  <si>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</si>
  <si>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</si>
  <si>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</si>
  <si>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</si>
  <si>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</si>
  <si>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</si>
  <si>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</si>
  <si>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</si>
  <si>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</si>
  <si>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</si>
  <si>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</si>
  <si>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</si>
  <si>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</si>
  <si>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</si>
  <si>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</si>
  <si>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</si>
  <si>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</si>
  <si>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</si>
  <si>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</si>
  <si>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</si>
  <si>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</si>
  <si>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</si>
  <si>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</si>
  <si>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</si>
  <si>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</si>
  <si>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</si>
  <si>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</si>
  <si>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</si>
  <si>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</si>
  <si>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</si>
  <si>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</si>
  <si>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</si>
  <si>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</si>
  <si>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</si>
  <si>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</si>
  <si>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</si>
  <si>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</si>
  <si>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</si>
  <si>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</si>
  <si>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</si>
  <si>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</si>
  <si>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</si>
  <si>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</si>
  <si>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</si>
  <si>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</si>
  <si>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</si>
  <si>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</si>
  <si>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</si>
  <si>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</si>
  <si>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</si>
  <si>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</si>
  <si>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</si>
  <si>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</si>
  <si>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</si>
  <si>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</si>
  <si>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</si>
  <si>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</si>
  <si>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</si>
  <si>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</si>
  <si>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</si>
  <si>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</si>
  <si>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</si>
  <si>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</si>
  <si>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</si>
  <si>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</si>
  <si>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</si>
  <si>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</si>
  <si>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</si>
  <si>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</si>
  <si>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</si>
  <si>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</si>
  <si>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</si>
  <si>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</si>
  <si>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</si>
  <si>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</si>
  <si>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</si>
  <si>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</si>
  <si>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</si>
  <si>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</si>
  <si>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</si>
  <si>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</si>
  <si>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</si>
  <si>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</si>
  <si>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</si>
  <si>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</si>
  <si>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</si>
  <si>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</si>
  <si>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</si>
  <si>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</si>
  <si>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</si>
  <si>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</si>
  <si>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</si>
  <si>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</si>
  <si>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</si>
  <si>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</si>
  <si>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</si>
  <si>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</si>
  <si>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</si>
  <si>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</si>
  <si>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</si>
  <si>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</si>
  <si>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</si>
  <si>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</si>
  <si>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</si>
  <si>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</si>
  <si>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</si>
  <si>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</si>
  <si>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</si>
  <si>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</si>
  <si>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</si>
  <si>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</si>
  <si>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</si>
  <si>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</si>
  <si>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</si>
  <si>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</si>
  <si>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</si>
  <si>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</si>
  <si>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</si>
  <si>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</si>
  <si>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</si>
  <si>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</si>
  <si>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</si>
  <si>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</si>
  <si>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</si>
  <si>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</si>
  <si>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</si>
  <si>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</si>
  <si>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</si>
  <si>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</si>
  <si>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</si>
  <si>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</si>
  <si>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</si>
  <si>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</si>
  <si>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</si>
  <si>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</si>
  <si>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</si>
  <si>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</si>
  <si>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</si>
  <si>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</si>
  <si>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</si>
  <si>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</si>
  <si>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</si>
  <si>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</si>
  <si>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</si>
  <si>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</si>
  <si>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</si>
  <si>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</si>
  <si>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</si>
  <si>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</si>
  <si>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</si>
  <si>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</si>
  <si>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</si>
  <si>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</si>
  <si>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</si>
  <si>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</si>
  <si>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</si>
  <si>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</si>
  <si>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</si>
  <si>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</si>
  <si>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</si>
  <si>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</si>
  <si>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</si>
  <si>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</si>
  <si>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</si>
  <si>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</si>
  <si>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</si>
  <si>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</si>
  <si>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</si>
  <si>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</si>
  <si>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</si>
  <si>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</si>
  <si>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</si>
  <si>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</si>
  <si>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</si>
  <si>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</si>
  <si>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</si>
  <si>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</si>
  <si>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</si>
  <si>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</si>
  <si>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</si>
  <si>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</si>
  <si>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</si>
  <si>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</si>
  <si>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</si>
  <si>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</si>
  <si>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</si>
  <si>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</si>
  <si>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</si>
  <si>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</si>
  <si>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</si>
  <si>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</si>
  <si>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</si>
  <si>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</si>
  <si>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</si>
  <si>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</si>
  <si>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</si>
  <si>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</si>
  <si>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</si>
  <si>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</si>
  <si>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</si>
  <si>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</si>
  <si>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</si>
  <si>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</si>
  <si>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</si>
  <si>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</si>
  <si>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</si>
  <si>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</si>
  <si>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</si>
  <si>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</si>
  <si>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</si>
  <si>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</si>
  <si>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</si>
  <si>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</si>
  <si>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</si>
  <si>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</si>
  <si>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</si>
  <si>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</si>
  <si>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</si>
  <si>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</si>
  <si>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</si>
  <si>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</si>
  <si>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</si>
  <si>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</si>
  <si>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</si>
  <si>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</si>
  <si>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</si>
  <si>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</si>
  <si>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</si>
  <si>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</si>
  <si>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</si>
  <si>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</si>
  <si>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</si>
  <si>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</si>
  <si>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</si>
  <si>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</si>
  <si>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</si>
  <si>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</si>
  <si>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</si>
  <si>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</si>
  <si>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</si>
  <si>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</si>
  <si>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</si>
  <si>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</si>
  <si>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</si>
  <si>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</si>
  <si>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</si>
  <si>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</si>
  <si>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</si>
  <si>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</si>
  <si>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</si>
  <si>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</si>
  <si>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</si>
  <si>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</si>
  <si>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</si>
  <si>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</si>
  <si>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</si>
  <si>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</si>
  <si>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</si>
  <si>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</si>
  <si>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</si>
  <si>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</si>
  <si>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</si>
  <si>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</si>
  <si>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</si>
  <si>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</si>
  <si>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</si>
  <si>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</si>
  <si>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</si>
  <si>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</si>
  <si>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</si>
  <si>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</si>
  <si>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</si>
  <si>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</si>
  <si>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</si>
  <si>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</si>
  <si>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</si>
  <si>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</si>
  <si>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</si>
  <si>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</si>
  <si>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</si>
  <si>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</si>
  <si>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</si>
  <si>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</si>
  <si>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</si>
  <si>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</si>
  <si>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</si>
  <si>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</si>
  <si>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</si>
  <si>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</si>
  <si>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</si>
  <si>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</si>
  <si>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</si>
  <si>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</si>
  <si>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</si>
  <si>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</si>
  <si>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</si>
  <si>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</si>
  <si>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</si>
  <si>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</si>
  <si>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</si>
  <si>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</si>
  <si>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</si>
  <si>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</si>
  <si>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</si>
  <si>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</si>
  <si>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</si>
  <si>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</si>
  <si>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</si>
  <si>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</si>
  <si>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</si>
  <si>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</si>
  <si>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</si>
  <si>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</si>
  <si>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</si>
  <si>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</si>
  <si>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</si>
  <si>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</si>
  <si>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</si>
  <si>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</si>
  <si>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</si>
  <si>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</si>
  <si>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</si>
  <si>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</si>
  <si>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</si>
  <si>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</si>
  <si>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</si>
  <si>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</si>
  <si>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</si>
  <si>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</si>
  <si>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</si>
  <si>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</si>
  <si>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</si>
  <si>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</si>
  <si>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</si>
  <si>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</si>
  <si>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</si>
  <si>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</si>
  <si>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</si>
  <si>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</si>
  <si>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</si>
  <si>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</si>
  <si>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</si>
  <si>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</si>
  <si>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</si>
  <si>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</si>
  <si>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</si>
  <si>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</si>
  <si>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</si>
  <si>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</si>
  <si>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</si>
  <si>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</si>
  <si>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</si>
  <si>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</si>
  <si>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</si>
  <si>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</si>
  <si>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</si>
  <si>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</si>
  <si>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</si>
  <si>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</si>
  <si>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</si>
  <si>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</si>
  <si>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</si>
  <si>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</si>
  <si>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</si>
  <si>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</si>
  <si>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</si>
  <si>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</si>
  <si>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</si>
  <si>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</si>
  <si>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</si>
  <si>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</si>
  <si>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</si>
  <si>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</si>
  <si>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</si>
  <si>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</si>
  <si>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</si>
  <si>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</si>
  <si>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</si>
  <si>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</si>
  <si>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</si>
  <si>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</si>
  <si>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</si>
  <si>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</si>
  <si>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</si>
  <si>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</si>
  <si>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</si>
  <si>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</si>
  <si>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</si>
  <si>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</si>
  <si>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</si>
  <si>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</si>
  <si>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</si>
  <si>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</si>
  <si>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</si>
  <si>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</si>
  <si>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</si>
  <si>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</si>
  <si>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</si>
  <si>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</si>
  <si>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</si>
  <si>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</si>
  <si>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</si>
  <si>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</si>
  <si>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</si>
  <si>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</si>
  <si>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</si>
  <si>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</si>
  <si>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</si>
  <si>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</si>
  <si>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</si>
  <si>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</si>
  <si>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</si>
  <si>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</si>
  <si>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</si>
  <si>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</si>
  <si>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</si>
  <si>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</si>
  <si>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</si>
  <si>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</si>
  <si>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</si>
  <si>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</si>
  <si>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</si>
  <si>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</si>
  <si>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</si>
  <si>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</si>
  <si>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</si>
  <si>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</si>
  <si>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</si>
  <si>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</si>
  <si>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</si>
  <si>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</si>
  <si>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</si>
  <si>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</si>
  <si>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</si>
  <si>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</si>
  <si>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</si>
  <si>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</si>
  <si>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</si>
  <si>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</si>
  <si>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</si>
  <si>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</si>
  <si>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</si>
  <si>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</si>
  <si>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</si>
  <si>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</si>
  <si>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</si>
  <si>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</si>
  <si>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</si>
  <si>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</si>
  <si>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</si>
  <si>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</si>
  <si>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</si>
  <si>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</si>
  <si>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</si>
  <si>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</si>
  <si>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</si>
  <si>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</si>
  <si>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</si>
  <si>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</si>
  <si>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</si>
  <si>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</si>
  <si>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</si>
  <si>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</si>
  <si>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</si>
  <si>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</si>
  <si>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</si>
  <si>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</si>
  <si>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</si>
  <si>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</si>
  <si>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</si>
  <si>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</si>
  <si>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</si>
  <si>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</si>
  <si>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</si>
  <si>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</si>
  <si>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</si>
  <si>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</si>
  <si>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</si>
  <si>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</si>
  <si>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</si>
  <si>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</si>
  <si>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</si>
  <si>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</si>
  <si>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</si>
  <si>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</si>
  <si>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</si>
  <si>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</si>
  <si>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</si>
  <si>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</si>
  <si>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</si>
  <si>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</si>
  <si>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</si>
  <si>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</si>
  <si>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</si>
  <si>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</si>
  <si>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</si>
  <si>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</si>
  <si>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</si>
  <si>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</si>
  <si>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</si>
  <si>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</si>
  <si>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</si>
  <si>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</si>
  <si>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</si>
  <si>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</si>
  <si>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</si>
  <si>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</si>
  <si>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</si>
  <si>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</si>
  <si>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</si>
  <si>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</si>
  <si>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</si>
  <si>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</si>
  <si>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</si>
  <si>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</si>
  <si>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</si>
  <si>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</si>
  <si>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</si>
  <si>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</si>
  <si>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</si>
  <si>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</si>
  <si>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</si>
  <si>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</si>
  <si>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</si>
  <si>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</si>
  <si>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</si>
  <si>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</si>
  <si>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</si>
  <si>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</si>
  <si>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</si>
  <si>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</si>
  <si>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</si>
  <si>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</si>
  <si>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</si>
  <si>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</si>
  <si>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</si>
  <si>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</si>
  <si>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</si>
  <si>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</si>
  <si>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</si>
  <si>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</si>
  <si>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</si>
  <si>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</si>
  <si>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</si>
  <si>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</si>
  <si>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</si>
  <si>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</si>
  <si>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</si>
  <si>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</si>
  <si>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</si>
  <si>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</si>
  <si>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</si>
  <si>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</si>
  <si>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</si>
  <si>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</si>
  <si>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</si>
  <si>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</si>
  <si>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</si>
  <si>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</si>
  <si>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</si>
  <si>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</si>
  <si>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</si>
  <si>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</si>
  <si>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</si>
  <si>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</si>
  <si>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</si>
  <si>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</si>
  <si>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</si>
  <si>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</si>
  <si>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</si>
  <si>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</si>
  <si>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</si>
  <si>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</si>
  <si>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</si>
  <si>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</si>
  <si>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</si>
  <si>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</si>
  <si>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</si>
  <si>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</si>
  <si>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</si>
  <si>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</si>
  <si>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</si>
  <si>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</si>
  <si>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</si>
  <si>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</si>
  <si>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</si>
  <si>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</si>
  <si>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</si>
  <si>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</si>
  <si>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</si>
  <si>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</si>
  <si>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</si>
  <si>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</si>
  <si>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</si>
  <si>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</si>
  <si>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</si>
  <si>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</si>
  <si>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</si>
  <si>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</si>
  <si>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</si>
  <si>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</si>
  <si>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</si>
  <si>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</si>
  <si>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</si>
  <si>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</si>
  <si>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</si>
  <si>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</si>
  <si>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</si>
  <si>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</si>
  <si>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</si>
  <si>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</si>
  <si>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</si>
  <si>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</si>
  <si>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</si>
  <si>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</si>
  <si>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</si>
  <si>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</si>
  <si>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</si>
  <si>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</si>
  <si>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</si>
  <si>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</si>
  <si>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</si>
  <si>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</si>
  <si>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</si>
  <si>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</si>
  <si>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</si>
  <si>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</si>
  <si>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</si>
  <si>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</si>
  <si>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</si>
  <si>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</si>
  <si>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</si>
  <si>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</si>
  <si>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</si>
  <si>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</si>
  <si>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</si>
  <si>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</si>
  <si>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</si>
  <si>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</si>
  <si>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</si>
  <si>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</si>
  <si>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</si>
  <si>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</si>
  <si>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</si>
  <si>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</si>
  <si>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</si>
  <si>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</si>
  <si>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</si>
  <si>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</si>
  <si>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</si>
  <si>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</si>
  <si>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</si>
  <si>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</si>
  <si>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</si>
  <si>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</si>
  <si>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</si>
  <si>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</si>
  <si>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</si>
  <si>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</si>
  <si>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</si>
  <si>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</si>
  <si>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</si>
  <si>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</si>
  <si>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</si>
  <si>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</si>
  <si>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</si>
  <si>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</si>
  <si>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</si>
  <si>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</si>
  <si>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</si>
  <si>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</si>
  <si>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</si>
  <si>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</si>
  <si>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</si>
  <si>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</si>
  <si>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</si>
  <si>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</si>
  <si>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</si>
  <si>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</si>
  <si>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</si>
  <si>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</si>
  <si>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</si>
  <si>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</si>
  <si>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</si>
  <si>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</si>
  <si>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</si>
  <si>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</si>
  <si>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</si>
  <si>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</si>
  <si>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</si>
  <si>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</si>
  <si>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</si>
  <si>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</si>
  <si>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</si>
  <si>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</si>
  <si>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</si>
  <si>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</si>
  <si>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</si>
  <si>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</si>
  <si>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</si>
  <si>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</si>
  <si>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</si>
  <si>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</si>
  <si>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</si>
  <si>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</si>
  <si>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</si>
  <si>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</si>
  <si>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</si>
  <si>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</si>
  <si>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</si>
  <si>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</si>
  <si>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</si>
  <si>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</si>
  <si>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</si>
  <si>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</si>
  <si>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</si>
  <si>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</si>
  <si>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</si>
  <si>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</si>
  <si>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</si>
  <si>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</si>
  <si>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</si>
  <si>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</si>
  <si>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</si>
  <si>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</si>
  <si>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</si>
  <si>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</si>
  <si>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</si>
  <si>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</si>
  <si>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</si>
  <si>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</si>
  <si>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</si>
  <si>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</si>
  <si>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</si>
  <si>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</si>
  <si>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</si>
  <si>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</si>
  <si>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</si>
  <si>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</si>
  <si>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</si>
  <si>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</si>
  <si>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</si>
  <si>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</si>
  <si>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</si>
  <si>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</si>
  <si>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</si>
  <si>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</si>
  <si>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</si>
  <si>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</si>
  <si>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</si>
  <si>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</si>
  <si>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</si>
  <si>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</si>
  <si>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</si>
  <si>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</si>
  <si>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</si>
  <si>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</si>
  <si>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</si>
  <si>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</si>
  <si>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</si>
  <si>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</si>
  <si>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</si>
  <si>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</si>
  <si>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</si>
  <si>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</si>
  <si>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</si>
  <si>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</si>
  <si>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</si>
  <si>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</si>
  <si>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</si>
  <si>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</si>
  <si>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</si>
  <si>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</si>
  <si>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</si>
  <si>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</si>
  <si>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</si>
  <si>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</si>
  <si>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</si>
  <si>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</si>
  <si>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</si>
  <si>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</si>
  <si>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</si>
  <si>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</si>
  <si>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</si>
  <si>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</si>
  <si>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</si>
  <si>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</si>
  <si>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</si>
  <si>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</si>
  <si>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</si>
  <si>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</si>
  <si>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</si>
  <si>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</si>
  <si>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</si>
  <si>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</si>
  <si>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</si>
  <si>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</si>
  <si>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</si>
  <si>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</si>
  <si>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</si>
  <si>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</si>
  <si>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</si>
  <si>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</si>
  <si>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</si>
  <si>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</si>
  <si>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</si>
  <si>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</si>
  <si>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</si>
  <si>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</si>
  <si>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</si>
  <si>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</si>
  <si>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</si>
  <si>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</si>
  <si>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</si>
  <si>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</si>
  <si>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</si>
  <si>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</si>
  <si>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</si>
  <si>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</si>
  <si>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</si>
  <si>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</si>
  <si>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</si>
  <si>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</si>
  <si>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</si>
  <si>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</si>
  <si>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</si>
  <si>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</si>
  <si>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</si>
  <si>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</si>
  <si>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</si>
  <si>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</si>
  <si>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</si>
  <si>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</si>
  <si>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</si>
  <si>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</si>
  <si>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</si>
  <si>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</si>
  <si>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</si>
  <si>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</si>
  <si>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</si>
  <si>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</si>
  <si>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</si>
  <si>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</si>
  <si>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</si>
  <si>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</si>
  <si>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</si>
  <si>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</si>
  <si>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</si>
  <si>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</si>
  <si>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</si>
  <si>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</si>
  <si>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</si>
  <si>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</si>
  <si>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</si>
  <si>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</si>
  <si>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</si>
  <si>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</si>
  <si>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</si>
  <si>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</si>
  <si>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</si>
  <si>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</si>
  <si>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</si>
  <si>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</si>
  <si>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</si>
  <si>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</si>
  <si>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</si>
  <si>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</si>
  <si>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</si>
  <si>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</si>
  <si>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</si>
  <si>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</si>
  <si>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</si>
  <si>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</si>
  <si>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</si>
  <si>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</si>
  <si>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</si>
  <si>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</si>
  <si>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</si>
  <si>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</si>
  <si>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</si>
  <si>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</si>
  <si>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</si>
  <si>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</si>
  <si>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</si>
  <si>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</si>
  <si>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</si>
  <si>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</si>
  <si>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</si>
  <si>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</si>
  <si>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</si>
  <si>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</si>
  <si>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</si>
  <si>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</si>
  <si>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</si>
  <si>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</si>
  <si>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</si>
  <si>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</si>
  <si>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</si>
  <si>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</si>
  <si>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</si>
  <si>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</si>
  <si>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</si>
  <si>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</si>
  <si>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</si>
  <si>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</si>
  <si>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</si>
  <si>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</si>
  <si>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</si>
  <si>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</si>
  <si>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</si>
  <si>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</si>
  <si>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</si>
  <si>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</si>
  <si>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</si>
  <si>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</si>
  <si>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</si>
  <si>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</si>
  <si>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</si>
  <si>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</si>
  <si>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</si>
  <si>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</si>
  <si>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</si>
  <si>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</si>
  <si>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</si>
  <si>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</si>
  <si>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</si>
  <si>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</si>
  <si>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</si>
  <si>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</si>
  <si>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</si>
  <si>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</si>
  <si>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</si>
  <si>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</si>
  <si>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</si>
  <si>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</si>
  <si>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</si>
  <si>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</si>
  <si>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</si>
  <si>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</si>
  <si>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</si>
  <si>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</si>
  <si>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</si>
  <si>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</si>
  <si>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</si>
  <si>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</si>
  <si>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</si>
  <si>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</si>
  <si>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</si>
  <si>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</si>
  <si>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</si>
  <si>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</si>
  <si>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</si>
  <si>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</si>
  <si>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</si>
  <si>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</si>
  <si>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</si>
  <si>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</si>
  <si>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</si>
  <si>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</si>
  <si>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</si>
  <si>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</si>
  <si>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</si>
  <si>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</si>
  <si>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</si>
  <si>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</si>
  <si>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</si>
  <si>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</si>
  <si>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</si>
  <si>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</si>
  <si>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</si>
  <si>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</si>
  <si>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</si>
  <si>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</si>
  <si>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</si>
  <si>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</si>
  <si>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</si>
  <si>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</si>
  <si>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</si>
  <si>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</si>
  <si>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</si>
  <si>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</si>
  <si>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</si>
  <si>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</si>
  <si>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</si>
  <si>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</si>
  <si>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</si>
  <si>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</si>
  <si>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</si>
  <si>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</si>
  <si>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</si>
  <si>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</si>
  <si>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</si>
  <si>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</si>
  <si>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</si>
  <si>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</si>
  <si>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</si>
  <si>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</si>
  <si>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</si>
  <si>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</si>
  <si>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</si>
  <si>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</si>
  <si>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</si>
  <si>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</si>
  <si>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</si>
  <si>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</si>
  <si>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</si>
  <si>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</si>
  <si>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</si>
  <si>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</si>
  <si>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</si>
  <si>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</si>
  <si>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</si>
  <si>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</si>
  <si>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</si>
  <si>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</si>
  <si>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</si>
  <si>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</si>
  <si>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</si>
  <si>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</si>
  <si>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</si>
  <si>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</si>
  <si>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</si>
  <si>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</si>
  <si>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</si>
  <si>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</si>
  <si>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</si>
  <si>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</si>
  <si>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</si>
  <si>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</si>
  <si>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</si>
  <si>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</si>
  <si>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</si>
  <si>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</si>
  <si>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</si>
  <si>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</si>
  <si>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</si>
  <si>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</si>
  <si>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</si>
  <si>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</si>
  <si>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</si>
  <si>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</si>
  <si>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</si>
  <si>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</si>
  <si>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</si>
  <si>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</si>
  <si>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</si>
  <si>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</si>
  <si>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</si>
  <si>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</si>
  <si>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</si>
  <si>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</si>
  <si>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</si>
  <si>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</si>
  <si>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</si>
  <si>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</si>
  <si>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</si>
  <si>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</si>
  <si>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</si>
  <si>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</si>
  <si>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</si>
  <si>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</si>
  <si>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</si>
  <si>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</si>
  <si>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</si>
  <si>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</si>
  <si>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</si>
  <si>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</si>
  <si>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</si>
  <si>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</si>
  <si>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</si>
  <si>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</si>
  <si>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</si>
  <si>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</si>
  <si>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</si>
  <si>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</si>
  <si>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</si>
  <si>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</si>
  <si>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</si>
  <si>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</si>
  <si>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</si>
  <si>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</si>
  <si>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</si>
  <si>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</si>
  <si>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</si>
  <si>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</si>
  <si>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</si>
  <si>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</si>
  <si>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</si>
  <si>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</si>
  <si>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</si>
  <si>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</si>
  <si>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</si>
  <si>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</si>
  <si>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</si>
  <si>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</si>
  <si>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</si>
  <si>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</si>
  <si>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</si>
  <si>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</si>
  <si>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</si>
  <si>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</si>
  <si>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</si>
  <si>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</si>
  <si>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</si>
  <si>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</si>
  <si>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</si>
  <si>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</si>
  <si>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</si>
  <si>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</si>
  <si>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</si>
  <si>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</si>
  <si>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</si>
  <si>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</si>
  <si>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</si>
  <si>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</si>
  <si>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</si>
  <si>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</si>
  <si>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</si>
  <si>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</si>
  <si>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</si>
  <si>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</si>
  <si>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</si>
  <si>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</si>
  <si>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</si>
  <si>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</si>
  <si>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</si>
  <si>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</si>
  <si>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</si>
  <si>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</si>
  <si>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</si>
  <si>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</si>
  <si>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</si>
  <si>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</si>
  <si>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</si>
  <si>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</si>
  <si>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</si>
  <si>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</si>
  <si>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</si>
  <si>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</si>
  <si>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</si>
  <si>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</si>
  <si>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</si>
  <si>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</si>
  <si>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</si>
  <si>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</si>
  <si>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</si>
  <si>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</si>
  <si>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</si>
  <si>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</si>
  <si>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</si>
  <si>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</si>
  <si>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</si>
  <si>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</si>
  <si>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</si>
  <si>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</si>
  <si>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</si>
  <si>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</si>
  <si>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</si>
  <si>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</si>
  <si>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</si>
  <si>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</si>
  <si>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</si>
  <si>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</si>
  <si>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</si>
  <si>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</si>
  <si>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</si>
  <si>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</si>
  <si>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</si>
  <si>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</si>
  <si>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</si>
  <si>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</si>
  <si>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</si>
  <si>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</si>
  <si>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</si>
  <si>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</si>
  <si>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</si>
  <si>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</si>
  <si>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</si>
  <si>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</si>
  <si>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</si>
  <si>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</si>
  <si>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</si>
  <si>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</si>
  <si>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</si>
  <si>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</si>
  <si>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</si>
  <si>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</si>
  <si>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</si>
  <si>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</si>
  <si>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</si>
  <si>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</si>
  <si>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</si>
  <si>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</si>
  <si>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</si>
  <si>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</si>
  <si>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</si>
  <si>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</si>
  <si>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</si>
  <si>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</si>
  <si>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</si>
  <si>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</si>
  <si>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</si>
  <si>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</si>
  <si>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</si>
  <si>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</si>
  <si>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</si>
  <si>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</si>
  <si>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</si>
  <si>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</si>
  <si>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</si>
  <si>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</si>
  <si>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</si>
  <si>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</si>
  <si>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</si>
  <si>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</si>
  <si>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</si>
  <si>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</si>
  <si>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</si>
  <si>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</si>
  <si>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</si>
  <si>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</si>
  <si>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</si>
  <si>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</si>
  <si>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</si>
  <si>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</si>
  <si>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</si>
  <si>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</si>
  <si>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</si>
  <si>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</si>
  <si>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</si>
  <si>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</si>
  <si>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</si>
  <si>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</si>
  <si>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</si>
  <si>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</si>
  <si>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</si>
  <si>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</si>
  <si>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</si>
  <si>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</si>
  <si>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</si>
  <si>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</si>
  <si>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</si>
  <si>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</si>
  <si>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</si>
  <si>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</si>
  <si>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</si>
  <si>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</si>
  <si>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</si>
  <si>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</si>
  <si>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</si>
  <si>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</si>
  <si>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</si>
  <si>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</si>
  <si>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</si>
  <si>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</si>
  <si>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</si>
  <si>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</si>
  <si>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</si>
  <si>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</si>
  <si>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</si>
  <si>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</si>
  <si>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</si>
  <si>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</si>
  <si>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</si>
  <si>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</si>
  <si>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</si>
  <si>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</si>
  <si>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</si>
  <si>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</si>
  <si>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</si>
  <si>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</si>
  <si>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</si>
  <si>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</si>
  <si>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</si>
  <si>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</si>
  <si>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</si>
  <si>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</si>
  <si>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</si>
  <si>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</si>
  <si>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</si>
  <si>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</si>
  <si>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</si>
  <si>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</si>
  <si>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</si>
  <si>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</si>
  <si>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</si>
  <si>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</si>
  <si>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</si>
  <si>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</si>
  <si>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</si>
  <si>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</si>
  <si>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</si>
  <si>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</si>
  <si>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</si>
  <si>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</si>
  <si>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</si>
  <si>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</si>
  <si>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</si>
  <si>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</si>
  <si>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</si>
  <si>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</si>
  <si>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</si>
  <si>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</si>
  <si>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</si>
  <si>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</si>
  <si>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</si>
  <si>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</si>
  <si>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</si>
  <si>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</si>
  <si>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</si>
  <si>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</si>
  <si>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</si>
  <si>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</si>
  <si>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</si>
  <si>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</si>
  <si>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</si>
  <si>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</si>
  <si>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</si>
  <si>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</si>
  <si>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</si>
  <si>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</si>
  <si>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</si>
  <si>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</si>
  <si>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</si>
  <si>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</si>
  <si>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</si>
  <si>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</si>
  <si>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</si>
  <si>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</si>
  <si>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</si>
  <si>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</si>
  <si>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</si>
  <si>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</si>
  <si>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</si>
  <si>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</si>
  <si>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</si>
  <si>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</si>
  <si>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</si>
  <si>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</si>
  <si>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</si>
  <si>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</si>
  <si>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</si>
  <si>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</si>
  <si>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</si>
  <si>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</si>
  <si>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</si>
  <si>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</si>
  <si>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</si>
  <si>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</si>
  <si>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</si>
  <si>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</si>
  <si>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</si>
  <si>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</si>
  <si>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</si>
  <si>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</si>
  <si>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</si>
  <si>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</si>
  <si>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</si>
  <si>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</si>
  <si>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</si>
  <si>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</si>
  <si>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</si>
  <si>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</si>
  <si>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</si>
  <si>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</si>
  <si>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</si>
  <si>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</si>
  <si>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</si>
  <si>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</si>
  <si>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</si>
  <si>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</si>
  <si>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</si>
  <si>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</si>
  <si>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</si>
  <si>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</si>
  <si>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</si>
  <si>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</si>
  <si>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</si>
  <si>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</si>
  <si>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</si>
  <si>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</si>
  <si>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</si>
  <si>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</si>
  <si>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</si>
  <si>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</si>
  <si>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</si>
  <si>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</si>
  <si>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</si>
  <si>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</si>
  <si>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</si>
  <si>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</si>
  <si>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</si>
  <si>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</si>
  <si>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</si>
  <si>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</si>
  <si>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</si>
  <si>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</si>
  <si>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</si>
  <si>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</si>
  <si>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</si>
  <si>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</si>
  <si>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</si>
  <si>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</si>
  <si>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</si>
  <si>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</si>
  <si>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</si>
  <si>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</si>
  <si>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</si>
  <si>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</si>
  <si>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</si>
  <si>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</si>
  <si>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</si>
  <si>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</si>
  <si>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</si>
  <si>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</si>
  <si>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</si>
  <si>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</si>
  <si>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</si>
  <si>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</si>
  <si>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</si>
  <si>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</si>
  <si>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</si>
  <si>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</si>
  <si>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</si>
  <si>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</si>
  <si>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</si>
  <si>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</si>
  <si>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</si>
  <si>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</si>
  <si>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</si>
  <si>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</si>
  <si>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</si>
  <si>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</si>
  <si>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</si>
  <si>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</si>
  <si>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</si>
  <si>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</si>
  <si>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</si>
  <si>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</si>
  <si>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</si>
  <si>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</si>
  <si>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</si>
  <si>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</si>
  <si>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</si>
  <si>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</si>
  <si>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</si>
  <si>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</si>
  <si>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</si>
  <si>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</si>
  <si>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</si>
  <si>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</si>
  <si>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</si>
  <si>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</si>
  <si>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</si>
  <si>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</si>
  <si>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</si>
  <si>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</si>
  <si>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</si>
  <si>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</si>
  <si>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</si>
  <si>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</si>
  <si>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</si>
  <si>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</si>
  <si>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</si>
  <si>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</si>
  <si>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</si>
  <si>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</si>
  <si>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</si>
  <si>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</si>
  <si>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</si>
  <si>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</si>
  <si>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</si>
  <si>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</si>
  <si>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</si>
  <si>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</si>
  <si>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</si>
  <si>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</si>
  <si>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</si>
  <si>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</si>
  <si>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</si>
  <si>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</si>
  <si>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</si>
  <si>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</si>
  <si>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</si>
  <si>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</si>
  <si>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</si>
  <si>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</si>
  <si>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</si>
  <si>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</si>
  <si>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</si>
  <si>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</si>
  <si>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</si>
  <si>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</si>
  <si>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</si>
  <si>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</si>
  <si>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</si>
  <si>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</si>
  <si>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</si>
  <si>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</si>
  <si>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</si>
  <si>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</si>
  <si>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</si>
  <si>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</si>
  <si>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</si>
  <si>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</si>
  <si>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</si>
  <si>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</si>
  <si>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</si>
  <si>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</si>
  <si>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</si>
  <si>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</si>
  <si>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</si>
  <si>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</si>
  <si>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</si>
  <si>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</si>
  <si>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</si>
  <si>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</si>
  <si>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</si>
  <si>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</si>
  <si>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</si>
  <si>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</si>
  <si>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</si>
  <si>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</si>
  <si>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</si>
  <si>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</si>
  <si>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</si>
  <si>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</si>
  <si>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</si>
  <si>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</si>
  <si>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</si>
  <si>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</si>
  <si>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</si>
  <si>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</si>
  <si>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</si>
  <si>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</si>
  <si>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</si>
  <si>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</si>
  <si>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</si>
  <si>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</si>
  <si>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</si>
  <si>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</si>
  <si>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</si>
  <si>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</si>
  <si>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</si>
  <si>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</si>
  <si>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</si>
  <si>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</si>
  <si>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</si>
  <si>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</si>
  <si>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</si>
  <si>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</si>
  <si>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</si>
  <si>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</si>
  <si>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</si>
  <si>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</si>
  <si>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</si>
  <si>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</si>
  <si>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</si>
  <si>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</si>
  <si>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</si>
  <si>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</si>
  <si>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</si>
  <si>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</si>
  <si>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</si>
  <si>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</si>
  <si>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</si>
  <si>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</si>
  <si>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</si>
  <si>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</si>
  <si>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</si>
  <si>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</si>
  <si>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</si>
  <si>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</si>
  <si>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</si>
  <si>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</si>
  <si>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</si>
  <si>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</si>
  <si>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</si>
  <si>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</si>
  <si>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</si>
  <si>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</si>
  <si>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</si>
  <si>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</si>
  <si>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</si>
  <si>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</si>
  <si>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</si>
  <si>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</si>
  <si>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</si>
  <si>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</si>
  <si>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</si>
  <si>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</si>
  <si>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</si>
  <si>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</si>
  <si>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</si>
  <si>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</si>
  <si>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</si>
  <si>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</si>
  <si>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</si>
  <si>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</si>
  <si>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</si>
  <si>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</si>
  <si>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</si>
  <si>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</si>
  <si>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</si>
  <si>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</si>
  <si>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</si>
  <si>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</si>
  <si>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</si>
  <si>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</si>
  <si>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</si>
  <si>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</si>
  <si>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</si>
  <si>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</si>
  <si>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</si>
  <si>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</si>
  <si>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</si>
  <si>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</si>
  <si>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</si>
  <si>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</si>
  <si>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</si>
  <si>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</si>
  <si>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</si>
  <si>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</si>
  <si>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</si>
  <si>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</si>
  <si>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</si>
  <si>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</si>
  <si>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</si>
  <si>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</si>
  <si>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</si>
  <si>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</si>
  <si>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</si>
  <si>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</si>
  <si>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</si>
  <si>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</si>
  <si>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</si>
  <si>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</si>
  <si>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</si>
  <si>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</si>
  <si>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</si>
  <si>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</si>
  <si>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</si>
  <si>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</si>
  <si>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</si>
  <si>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</si>
  <si>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</si>
  <si>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</si>
  <si>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</si>
  <si>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</si>
  <si>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</si>
  <si>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</si>
  <si>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</si>
  <si>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</si>
  <si>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</si>
  <si>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</si>
  <si>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</si>
  <si>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</si>
  <si>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</si>
  <si>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</si>
  <si>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</si>
  <si>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</si>
  <si>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</si>
  <si>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</si>
  <si>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</si>
  <si>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</si>
  <si>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</si>
  <si>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</si>
  <si>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</si>
  <si>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</si>
  <si>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</si>
  <si>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</si>
  <si>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</si>
  <si>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</si>
  <si>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</si>
  <si>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</si>
  <si>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</si>
  <si>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</si>
  <si>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</si>
  <si>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</si>
  <si>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</si>
  <si>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</si>
  <si>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</si>
  <si>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</si>
  <si>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</si>
  <si>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</si>
  <si>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</si>
  <si>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</si>
  <si>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</si>
  <si>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</si>
  <si>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</si>
  <si>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</si>
  <si>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</si>
  <si>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</si>
  <si>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</si>
  <si>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</si>
  <si>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</si>
  <si>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</si>
  <si>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</si>
  <si>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</si>
  <si>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</si>
  <si>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</si>
  <si>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</si>
  <si>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</si>
  <si>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</si>
  <si>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</si>
  <si>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</si>
  <si>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</si>
  <si>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</si>
  <si>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</si>
  <si>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</si>
  <si>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</si>
  <si>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</si>
  <si>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</si>
  <si>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</si>
  <si>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</si>
  <si>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</si>
  <si>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</si>
  <si>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</si>
  <si>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</si>
  <si>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</si>
  <si>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</si>
  <si>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</si>
  <si>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</si>
  <si>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</si>
  <si>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</si>
  <si>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</si>
  <si>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</si>
  <si>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</si>
  <si>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</si>
  <si>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</si>
  <si>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</si>
  <si>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</si>
  <si>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</si>
  <si>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</si>
  <si>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</si>
  <si>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</si>
  <si>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</si>
  <si>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</si>
  <si>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</si>
  <si>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</si>
  <si>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</si>
  <si>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</si>
  <si>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</si>
  <si>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</si>
  <si>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</si>
  <si>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</si>
  <si>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</si>
  <si>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</si>
  <si>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</si>
  <si>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</si>
  <si>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</si>
  <si>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</si>
  <si>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</si>
  <si>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</si>
  <si>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</si>
  <si>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</si>
  <si>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</si>
  <si>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</si>
  <si>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</si>
  <si>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</si>
  <si>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</si>
  <si>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</si>
  <si>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</si>
  <si>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</si>
  <si>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</si>
  <si>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</si>
  <si>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</si>
  <si>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</si>
  <si>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</si>
  <si>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</si>
  <si>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</si>
  <si>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</si>
  <si>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</si>
  <si>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</si>
  <si>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</si>
  <si>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</si>
  <si>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</si>
  <si>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</si>
  <si>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</si>
  <si>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</si>
  <si>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</si>
  <si>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</si>
  <si>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</si>
  <si>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</si>
  <si>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</si>
  <si>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</si>
  <si>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</si>
  <si>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</si>
  <si>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</si>
  <si>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</si>
  <si>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</si>
  <si>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</si>
  <si>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</si>
  <si>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</si>
  <si>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</si>
  <si>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</si>
  <si>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</si>
  <si>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</si>
  <si>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</si>
  <si>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</si>
  <si>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</si>
  <si>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</si>
  <si>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</si>
  <si>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</si>
  <si>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</si>
  <si>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</si>
  <si>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</si>
  <si>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</si>
  <si>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</si>
  <si>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</si>
  <si>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</si>
  <si>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</si>
  <si>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</si>
  <si>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</si>
  <si>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</si>
  <si>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</si>
  <si>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</si>
  <si>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</si>
  <si>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</si>
  <si>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</si>
  <si>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</si>
  <si>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</si>
  <si>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</si>
  <si>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</si>
  <si>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</si>
  <si>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</si>
  <si>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</si>
  <si>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</si>
  <si>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</si>
  <si>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</si>
  <si>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</si>
  <si>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</si>
  <si>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</si>
  <si>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</si>
  <si>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</si>
  <si>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</si>
  <si>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</si>
  <si>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</si>
  <si>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</si>
  <si>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</si>
  <si>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</si>
  <si>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</si>
  <si>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</si>
  <si>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</si>
  <si>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</si>
  <si>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</si>
  <si>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</si>
  <si>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</si>
  <si>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</si>
  <si>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</si>
  <si>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</si>
  <si>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</si>
  <si>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</si>
  <si>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</si>
  <si>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</si>
  <si>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</si>
  <si>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</si>
  <si>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</si>
  <si>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</si>
  <si>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</si>
  <si>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</si>
  <si>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</si>
  <si>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</si>
  <si>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</si>
  <si>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</si>
  <si>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</si>
  <si>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</si>
  <si>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</si>
  <si>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</si>
  <si>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</si>
  <si>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</si>
  <si>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</si>
  <si>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</si>
  <si>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</si>
  <si>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</si>
  <si>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</si>
  <si>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</si>
  <si>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</si>
  <si>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</si>
  <si>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</si>
  <si>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</si>
  <si>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</si>
  <si>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</si>
  <si>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</si>
  <si>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</si>
  <si>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</si>
  <si>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</si>
  <si>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</si>
  <si>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</si>
  <si>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</si>
  <si>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</si>
  <si>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</si>
  <si>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</si>
  <si>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</si>
  <si>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</si>
  <si>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</si>
  <si>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</si>
  <si>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</si>
  <si>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</si>
  <si>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</si>
  <si>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</si>
  <si>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</si>
  <si>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</si>
  <si>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</si>
  <si>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</si>
  <si>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</si>
  <si>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</si>
  <si>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</si>
  <si>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</si>
  <si>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</si>
  <si>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</si>
  <si>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</si>
  <si>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</si>
  <si>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</si>
  <si>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</si>
  <si>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</si>
  <si>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</si>
  <si>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</si>
  <si>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</si>
  <si>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</si>
  <si>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</si>
  <si>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</si>
  <si>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</si>
  <si>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</si>
  <si>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</si>
  <si>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</si>
  <si>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</si>
  <si>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</si>
  <si>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</si>
  <si>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</si>
  <si>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</si>
  <si>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</si>
  <si>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</si>
  <si>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</si>
  <si>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</si>
  <si>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</si>
  <si>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</si>
  <si>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</si>
  <si>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</si>
  <si>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</si>
  <si>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</si>
  <si>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</si>
  <si>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</si>
  <si>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</si>
  <si>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</si>
  <si>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</si>
  <si>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</si>
  <si>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</si>
  <si>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</si>
  <si>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</si>
  <si>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</si>
  <si>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</si>
  <si>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</si>
  <si>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</si>
  <si>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</si>
  <si>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</si>
  <si>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</si>
  <si>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</si>
  <si>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</si>
  <si>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</si>
  <si>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</si>
  <si>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</si>
  <si>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</si>
  <si>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</si>
  <si>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</si>
  <si>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</si>
  <si>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</si>
  <si>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</si>
  <si>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</si>
  <si>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</si>
  <si>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</si>
  <si>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</si>
  <si>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</si>
  <si>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</si>
  <si>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</si>
  <si>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</si>
  <si>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</si>
  <si>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</si>
  <si>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</si>
  <si>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</si>
  <si>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</si>
  <si>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</si>
  <si>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</si>
  <si>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</si>
  <si>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</si>
  <si>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</si>
  <si>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</si>
  <si>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</si>
  <si>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</si>
  <si>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</si>
  <si>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</si>
  <si>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</si>
  <si>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</si>
  <si>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</si>
  <si>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</si>
  <si>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</si>
  <si>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</si>
  <si>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</si>
  <si>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</si>
  <si>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</si>
  <si>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</si>
  <si>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</si>
  <si>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</si>
  <si>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</si>
  <si>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</si>
  <si>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</si>
  <si>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</si>
  <si>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</si>
  <si>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</si>
  <si>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</si>
  <si>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</si>
  <si>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</si>
  <si>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</si>
  <si>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</si>
  <si>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</si>
  <si>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</si>
  <si>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</si>
  <si>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</si>
  <si>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</si>
  <si>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</si>
  <si>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</si>
  <si>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</si>
  <si>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</si>
  <si>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</si>
  <si>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</si>
  <si>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</si>
  <si>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</si>
  <si>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</si>
  <si>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</si>
  <si>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</si>
  <si>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</si>
  <si>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</si>
  <si>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</si>
  <si>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</si>
  <si>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</si>
  <si>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</si>
  <si>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</si>
  <si>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</si>
  <si>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</si>
  <si>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</si>
  <si>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</si>
  <si>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</si>
  <si>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</si>
  <si>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</si>
  <si>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</si>
  <si>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</si>
  <si>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</si>
  <si>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</si>
  <si>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</si>
  <si>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</si>
  <si>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</si>
  <si>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</si>
  <si>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</si>
  <si>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</si>
  <si>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</si>
  <si>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</si>
  <si>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</si>
  <si>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</si>
  <si>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</si>
  <si>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</si>
  <si>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</si>
  <si>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</si>
  <si>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</si>
  <si>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</si>
  <si>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</si>
  <si>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</si>
  <si>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</si>
  <si>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</si>
  <si>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</si>
  <si>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</si>
  <si>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</si>
  <si>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</si>
  <si>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</si>
  <si>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</si>
  <si>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</si>
  <si>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</si>
  <si>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</si>
  <si>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</si>
  <si>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</si>
  <si>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</si>
  <si>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</si>
  <si>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</si>
  <si>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</si>
  <si>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</si>
  <si>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</si>
  <si>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</si>
  <si>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</si>
  <si>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</si>
  <si>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</si>
  <si>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</si>
  <si>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</si>
  <si>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</si>
  <si>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</si>
  <si>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</si>
  <si>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</si>
  <si>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</si>
  <si>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</si>
  <si>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</si>
  <si>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</si>
  <si>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</si>
  <si>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</si>
  <si>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</si>
  <si>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</si>
  <si>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</si>
  <si>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</si>
  <si>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</si>
  <si>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</si>
  <si>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</si>
  <si>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</si>
  <si>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</si>
  <si>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</si>
  <si>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</si>
  <si>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</si>
  <si>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</si>
  <si>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</si>
  <si>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</si>
  <si>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</si>
  <si>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</si>
  <si>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</si>
  <si>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</si>
  <si>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</si>
  <si>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</si>
  <si>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</si>
  <si>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</si>
  <si>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</si>
  <si>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</si>
  <si>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</si>
  <si>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</si>
  <si>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</si>
  <si>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</si>
  <si>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</si>
  <si>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</si>
  <si>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</si>
  <si>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</si>
  <si>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</si>
  <si>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</si>
  <si>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</si>
  <si>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</si>
  <si>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</si>
  <si>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</si>
  <si>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</si>
  <si>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</si>
  <si>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</si>
  <si>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</si>
  <si>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</si>
  <si>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</si>
  <si>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</si>
  <si>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</si>
  <si>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</si>
  <si>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</si>
  <si>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</si>
  <si>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</si>
  <si>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</si>
  <si>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</si>
  <si>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</si>
  <si>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</si>
  <si>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</si>
  <si>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</si>
  <si>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</si>
  <si>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</si>
  <si>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</si>
  <si>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</si>
  <si>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</si>
  <si>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</si>
  <si>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</si>
  <si>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</si>
  <si>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</si>
  <si>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</si>
  <si>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</si>
  <si>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</si>
  <si>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</si>
  <si>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</si>
  <si>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</si>
  <si>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</si>
  <si>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</si>
  <si>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</si>
  <si>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</si>
  <si>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</si>
  <si>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</si>
  <si>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</si>
  <si>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</si>
  <si>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</si>
  <si>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</si>
  <si>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</si>
  <si>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</si>
  <si>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</si>
  <si>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</si>
  <si>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</si>
  <si>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</si>
  <si>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</si>
  <si>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</si>
  <si>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</si>
  <si>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</si>
  <si>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</si>
  <si>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</si>
  <si>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</si>
  <si>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</si>
  <si>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</si>
  <si>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</si>
  <si>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</si>
  <si>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</si>
  <si>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</si>
  <si>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</si>
  <si>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</si>
  <si>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</si>
  <si>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</si>
  <si>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</si>
  <si>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</si>
  <si>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</si>
  <si>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</si>
  <si>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</si>
  <si>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</si>
  <si>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</si>
  <si>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</si>
  <si>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</si>
  <si>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</si>
  <si>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</si>
  <si>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</si>
  <si>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</si>
  <si>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</si>
  <si>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</si>
  <si>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</si>
  <si>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</si>
  <si>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</si>
  <si>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</si>
  <si>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</si>
  <si>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</si>
  <si>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</si>
  <si>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</si>
  <si>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</si>
  <si>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</si>
  <si>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</si>
  <si>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</si>
  <si>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</si>
  <si>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</si>
  <si>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</si>
  <si>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</si>
  <si>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</si>
  <si>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</si>
  <si>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</si>
  <si>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</si>
  <si>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</si>
  <si>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</si>
  <si>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</si>
  <si>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</si>
  <si>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</si>
  <si>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</si>
  <si>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</si>
  <si>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</si>
  <si>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</si>
  <si>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</si>
  <si>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</si>
  <si>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</si>
  <si>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</si>
  <si>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</si>
  <si>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</si>
  <si>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</si>
  <si>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</si>
  <si>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</si>
  <si>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</si>
  <si>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</si>
  <si>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</si>
  <si>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</si>
  <si>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</si>
  <si>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</si>
  <si>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</si>
  <si>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</si>
  <si>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</si>
  <si>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</si>
  <si>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</si>
  <si>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</si>
  <si>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</si>
  <si>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</si>
  <si>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</si>
  <si>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</si>
  <si>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</si>
  <si>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</si>
  <si>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</si>
  <si>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</si>
  <si>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</si>
  <si>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</si>
  <si>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</si>
  <si>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</si>
  <si>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</si>
  <si>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</si>
  <si>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</si>
  <si>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</si>
  <si>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</si>
  <si>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</si>
  <si>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</si>
  <si>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</si>
  <si>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</si>
  <si>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</si>
  <si>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</si>
  <si>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</si>
  <si>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</si>
  <si>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</si>
  <si>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</si>
  <si>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</si>
  <si>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</si>
  <si>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</si>
  <si>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</si>
  <si>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</si>
  <si>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</si>
  <si>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</si>
  <si>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</si>
  <si>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</si>
  <si>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</si>
  <si>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</si>
  <si>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</si>
  <si>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</si>
  <si>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</si>
  <si>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</si>
  <si>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</si>
  <si>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</si>
  <si>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</si>
  <si>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</si>
  <si>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</si>
  <si>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</si>
  <si>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</si>
  <si>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</si>
  <si>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</si>
  <si>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</si>
  <si>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</si>
  <si>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</si>
  <si>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</si>
  <si>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</si>
  <si>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</si>
  <si>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</si>
  <si>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</si>
  <si>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</si>
  <si>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</si>
  <si>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</si>
  <si>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</si>
  <si>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</si>
  <si>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</si>
  <si>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</si>
  <si>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</si>
  <si>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</si>
  <si>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</si>
  <si>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</si>
  <si>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</si>
  <si>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</si>
  <si>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</si>
  <si>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</si>
  <si>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</si>
  <si>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</si>
  <si>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</si>
  <si>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</si>
  <si>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</si>
  <si>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</si>
  <si>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</si>
  <si>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</si>
  <si>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</si>
  <si>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</si>
  <si>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</si>
  <si>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</si>
  <si>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</si>
  <si>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</si>
  <si>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</si>
  <si>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</si>
  <si>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</si>
  <si>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</si>
  <si>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</si>
  <si>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</si>
  <si>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</si>
  <si>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</si>
  <si>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</si>
  <si>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</si>
  <si>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</si>
  <si>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</si>
  <si>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</si>
  <si>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</si>
  <si>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</si>
  <si>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</si>
  <si>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</si>
  <si>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</si>
  <si>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</si>
  <si>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</si>
  <si>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</si>
  <si>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</si>
  <si>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</si>
  <si>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</si>
  <si>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</si>
  <si>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</si>
  <si>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</si>
  <si>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</si>
  <si>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</si>
  <si>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</si>
  <si>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</si>
  <si>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</si>
  <si>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</si>
  <si>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</si>
  <si>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</si>
  <si>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</si>
  <si>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</si>
  <si>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</si>
  <si>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</si>
  <si>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</si>
  <si>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</si>
  <si>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</si>
  <si>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</si>
  <si>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</si>
  <si>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</si>
  <si>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</si>
  <si>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</si>
  <si>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</si>
  <si>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</si>
  <si>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</si>
  <si>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</si>
  <si>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</si>
  <si>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</si>
  <si>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</si>
  <si>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</si>
  <si>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</si>
  <si>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</si>
  <si>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</si>
  <si>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</si>
  <si>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</si>
  <si>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</si>
  <si>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</si>
  <si>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</si>
  <si>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</si>
  <si>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</si>
  <si>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</si>
  <si>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</si>
  <si>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</si>
  <si>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</si>
  <si>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</si>
  <si>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</si>
  <si>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</si>
  <si>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</si>
  <si>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</si>
  <si>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</si>
  <si>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</si>
  <si>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</si>
  <si>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</si>
  <si>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</si>
  <si>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</si>
  <si>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</si>
  <si>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</si>
  <si>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</si>
  <si>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</si>
  <si>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</si>
  <si>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</si>
  <si>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</si>
  <si>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</si>
  <si>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</si>
  <si>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</si>
  <si>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</si>
  <si>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</si>
  <si>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</si>
  <si>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</si>
  <si>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</si>
  <si>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</si>
  <si>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</si>
  <si>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</si>
  <si>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</si>
  <si>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</si>
  <si>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</si>
  <si>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</si>
  <si>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</si>
  <si>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</si>
  <si>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</si>
  <si>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</si>
  <si>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</si>
  <si>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</si>
  <si>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</si>
  <si>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</si>
  <si>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</si>
  <si>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</si>
  <si>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</si>
  <si>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</si>
  <si>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</si>
  <si>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</si>
  <si>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</si>
  <si>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</si>
  <si>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</si>
  <si>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</si>
  <si>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</si>
  <si>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</si>
  <si>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</si>
  <si>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</si>
  <si>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</si>
  <si>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</si>
  <si>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</si>
  <si>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</si>
  <si>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</si>
  <si>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</si>
  <si>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</si>
  <si>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</si>
  <si>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</si>
  <si>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</si>
  <si>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</si>
  <si>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</si>
  <si>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</si>
  <si>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</si>
  <si>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</si>
  <si>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</si>
  <si>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</si>
  <si>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</si>
  <si>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</si>
  <si>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</si>
  <si>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</si>
  <si>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</si>
  <si>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</si>
  <si>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</si>
  <si>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</si>
  <si>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</si>
  <si>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</si>
  <si>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</si>
  <si>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</si>
  <si>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</si>
  <si>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</si>
  <si>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</si>
  <si>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</si>
  <si>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</si>
  <si>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</si>
  <si>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</si>
  <si>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</si>
  <si>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</si>
  <si>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</si>
  <si>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</si>
  <si>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</si>
  <si>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</si>
  <si>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</si>
  <si>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</si>
  <si>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</si>
  <si>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</si>
  <si>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</si>
  <si>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</si>
  <si>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</si>
  <si>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</si>
  <si>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</si>
  <si>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</si>
  <si>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</si>
  <si>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</si>
  <si>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</si>
  <si>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</si>
  <si>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</si>
  <si>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</si>
  <si>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</si>
  <si>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</si>
  <si>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</si>
  <si>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</si>
  <si>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</si>
  <si>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</si>
  <si>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</si>
  <si>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</si>
  <si>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</si>
  <si>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</si>
  <si>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</si>
  <si>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</si>
  <si>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</si>
  <si>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</si>
  <si>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</si>
  <si>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</si>
  <si>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</si>
  <si>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</si>
  <si>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</si>
  <si>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</si>
  <si>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</si>
  <si>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</si>
  <si>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</si>
  <si>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</si>
  <si>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</si>
  <si>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</si>
  <si>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</si>
  <si>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</si>
  <si>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</si>
  <si>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</si>
  <si>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</si>
  <si>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</si>
  <si>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</si>
  <si>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</si>
  <si>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</si>
  <si>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</si>
  <si>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</si>
  <si>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</si>
  <si>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</si>
  <si>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</si>
  <si>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</si>
  <si>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</si>
  <si>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</si>
  <si>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</si>
  <si>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</si>
  <si>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</si>
  <si>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</si>
  <si>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</si>
  <si>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</si>
  <si>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</si>
  <si>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</si>
  <si>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</si>
  <si>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</si>
  <si>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</si>
  <si>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</si>
  <si>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</si>
  <si>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</si>
  <si>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</si>
  <si>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</si>
  <si>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</si>
  <si>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</si>
  <si>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</si>
  <si>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</si>
  <si>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</si>
  <si>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</si>
  <si>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</si>
  <si>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</si>
  <si>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</si>
  <si>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</si>
  <si>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</si>
  <si>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</si>
  <si>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</si>
  <si>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</si>
  <si>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</si>
  <si>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</si>
  <si>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</si>
  <si>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</si>
  <si>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</si>
  <si>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</si>
  <si>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</si>
  <si>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</si>
  <si>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</si>
  <si>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</si>
  <si>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</si>
  <si>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</si>
  <si>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</si>
  <si>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</si>
  <si>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</si>
  <si>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</si>
  <si>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</si>
  <si>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</si>
  <si>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</si>
  <si>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</si>
  <si>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</si>
  <si>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</si>
  <si>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</si>
  <si>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</si>
  <si>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</si>
  <si>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</si>
  <si>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</si>
  <si>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</si>
  <si>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</si>
  <si>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</si>
  <si>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</si>
  <si>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</si>
  <si>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</si>
  <si>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</si>
  <si>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</si>
  <si>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</si>
  <si>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</si>
  <si>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</si>
  <si>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</si>
  <si>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</si>
  <si>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</si>
  <si>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</si>
  <si>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</si>
  <si>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</si>
  <si>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</si>
  <si>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</si>
  <si>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</si>
  <si>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</si>
  <si>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</si>
  <si>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</si>
  <si>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</si>
  <si>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</si>
  <si>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</si>
  <si>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</si>
  <si>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</si>
  <si>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</si>
  <si>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</si>
  <si>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</si>
  <si>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</si>
  <si>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</si>
  <si>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</si>
  <si>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</si>
  <si>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</si>
  <si>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</si>
  <si>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</si>
  <si>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</si>
  <si>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</si>
  <si>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</si>
  <si>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</si>
  <si>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</si>
  <si>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</si>
  <si>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</si>
  <si>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</si>
  <si>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</si>
  <si>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</si>
  <si>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</si>
  <si>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</si>
  <si>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</si>
  <si>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</si>
  <si>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</si>
  <si>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</si>
  <si>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</si>
  <si>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</si>
  <si>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</si>
  <si>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</si>
  <si>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</si>
  <si>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</si>
  <si>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</si>
  <si>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</si>
  <si>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</si>
  <si>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</si>
  <si>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</si>
  <si>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</si>
  <si>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</si>
  <si>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</si>
  <si>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</si>
  <si>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</si>
  <si>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</si>
  <si>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</si>
  <si>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</si>
  <si>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</si>
  <si>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</si>
  <si>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</si>
  <si>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</si>
  <si>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</si>
  <si>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</si>
  <si>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</si>
  <si>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</si>
  <si>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</si>
  <si>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</si>
  <si>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</si>
  <si>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</si>
  <si>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</si>
  <si>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</si>
  <si>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</si>
  <si>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</si>
  <si>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</si>
  <si>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</si>
  <si>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</si>
  <si>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</si>
  <si>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</si>
  <si>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</si>
  <si>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</si>
  <si>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</si>
  <si>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</si>
  <si>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</si>
  <si>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</si>
  <si>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</si>
  <si>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</si>
  <si>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</si>
  <si>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</si>
  <si>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</si>
  <si>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</si>
  <si>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</si>
  <si>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</si>
  <si>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</si>
  <si>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</si>
  <si>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</si>
  <si>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</si>
  <si>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</si>
  <si>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</si>
  <si>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</si>
  <si>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</si>
  <si>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</si>
  <si>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</si>
  <si>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</si>
  <si>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</si>
  <si>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</si>
  <si>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</si>
  <si>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</si>
  <si>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</si>
  <si>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</si>
  <si>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</si>
  <si>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</si>
  <si>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</si>
  <si>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</si>
  <si>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</si>
  <si>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</si>
  <si>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</si>
  <si>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</si>
  <si>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</si>
  <si>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</si>
  <si>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</si>
  <si>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</si>
  <si>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</si>
  <si>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</si>
  <si>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</si>
  <si>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</si>
  <si>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</si>
  <si>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</si>
  <si>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</si>
  <si>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</si>
  <si>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</si>
  <si>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</si>
  <si>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</si>
  <si>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</si>
  <si>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</si>
  <si>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</si>
  <si>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</si>
  <si>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</si>
  <si>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</si>
  <si>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</si>
  <si>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</si>
  <si>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</si>
  <si>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</si>
  <si>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</si>
  <si>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</si>
  <si>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</si>
  <si>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</si>
  <si>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</si>
  <si>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</si>
  <si>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</si>
  <si>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</si>
  <si>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</si>
  <si>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</si>
  <si>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</si>
  <si>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</si>
  <si>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</si>
  <si>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</si>
  <si>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</si>
  <si>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</si>
  <si>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</si>
  <si>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</si>
  <si>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</si>
  <si>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</si>
  <si>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</si>
  <si>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</si>
  <si>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</si>
  <si>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</si>
  <si>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</si>
  <si>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</si>
  <si>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</si>
  <si>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</si>
  <si>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</si>
  <si>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</si>
  <si>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</si>
  <si>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</si>
  <si>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</si>
  <si>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</si>
  <si>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</si>
  <si>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</si>
  <si>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</si>
  <si>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</si>
  <si>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</si>
  <si>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</si>
  <si>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</si>
  <si>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</si>
  <si>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</si>
  <si>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</si>
  <si>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</si>
  <si>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</si>
  <si>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</si>
  <si>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</si>
  <si>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</si>
  <si>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</si>
  <si>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</si>
  <si>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</si>
  <si>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</si>
  <si>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</si>
  <si>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</si>
  <si>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</si>
  <si>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</si>
  <si>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</si>
  <si>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</si>
  <si>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</si>
  <si>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</si>
  <si>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</si>
  <si>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</si>
  <si>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</si>
  <si>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</si>
  <si>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</si>
  <si>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</si>
  <si>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</si>
  <si>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</si>
  <si>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</si>
  <si>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</si>
  <si>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</si>
  <si>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</si>
  <si>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</si>
  <si>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</si>
  <si>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</si>
  <si>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</si>
  <si>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</si>
  <si>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</si>
  <si>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</si>
  <si>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</si>
  <si>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</si>
  <si>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</si>
  <si>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</si>
  <si>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</si>
  <si>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</si>
  <si>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</si>
  <si>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</si>
  <si>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</si>
  <si>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</si>
  <si>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</si>
  <si>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</si>
  <si>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</si>
  <si>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</si>
  <si>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</si>
  <si>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</si>
  <si>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</si>
  <si>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</si>
  <si>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</si>
  <si>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</si>
  <si>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</si>
  <si>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</si>
  <si>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</si>
  <si>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</si>
  <si>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</si>
  <si>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</si>
  <si>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</si>
  <si>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</si>
  <si>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</si>
  <si>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</si>
  <si>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</si>
  <si>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</si>
  <si>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</si>
  <si>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</si>
  <si>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</si>
  <si>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</si>
  <si>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</si>
  <si>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</si>
  <si>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</si>
  <si>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</si>
  <si>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</si>
  <si>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</si>
  <si>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</si>
  <si>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</si>
  <si>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</si>
  <si>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</si>
  <si>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</si>
  <si>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</si>
  <si>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</si>
  <si>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</si>
  <si>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</si>
  <si>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</si>
  <si>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</si>
  <si>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</si>
  <si>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</si>
  <si>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</si>
  <si>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</si>
  <si>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</si>
  <si>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</si>
  <si>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</si>
  <si>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</si>
  <si>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</si>
  <si>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</si>
  <si>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</si>
  <si>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</si>
  <si>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</si>
  <si>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</si>
  <si>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</si>
  <si>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</si>
  <si>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</si>
  <si>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</si>
  <si>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</si>
  <si>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</si>
  <si>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</si>
  <si>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</si>
  <si>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</si>
  <si>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</si>
  <si>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</si>
  <si>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</si>
  <si>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</si>
  <si>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</si>
  <si>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</si>
  <si>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</si>
  <si>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</si>
  <si>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</si>
  <si>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</si>
  <si>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</si>
  <si>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</si>
  <si>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</si>
  <si>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</si>
  <si>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</si>
  <si>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</si>
  <si>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</si>
  <si>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</si>
  <si>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</si>
  <si>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</si>
  <si>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</si>
  <si>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</si>
  <si>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</si>
  <si>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</si>
  <si>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</si>
  <si>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</si>
  <si>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</si>
  <si>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</si>
  <si>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</si>
  <si>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</si>
  <si>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</si>
  <si>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</si>
  <si>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</si>
  <si>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</si>
  <si>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</si>
  <si>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</si>
  <si>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</si>
  <si>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</si>
  <si>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</si>
  <si>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</si>
  <si>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</si>
  <si>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</si>
  <si>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</si>
  <si>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</si>
  <si>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</si>
  <si>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</si>
  <si>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</si>
  <si>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</si>
  <si>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</si>
  <si>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</si>
  <si>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</si>
  <si>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</si>
  <si>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</si>
  <si>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</si>
  <si>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</si>
  <si>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</si>
  <si>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</si>
  <si>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</si>
  <si>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</si>
  <si>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</si>
  <si>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</si>
  <si>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</si>
  <si>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</si>
  <si>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</si>
  <si>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</si>
  <si>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</si>
  <si>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</si>
  <si>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</si>
  <si>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</si>
  <si>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</si>
  <si>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</si>
  <si>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</si>
  <si>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</si>
  <si>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</si>
  <si>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</si>
  <si>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</si>
  <si>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</si>
  <si>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</si>
  <si>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</si>
  <si>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</si>
  <si>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</si>
  <si>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</si>
  <si>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</si>
  <si>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</si>
  <si>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</si>
  <si>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</si>
  <si>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</si>
  <si>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</si>
  <si>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</si>
  <si>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</si>
  <si>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</si>
  <si>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</si>
  <si>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</si>
  <si>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</si>
  <si>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</si>
  <si>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</si>
  <si>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</si>
  <si>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</si>
  <si>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</si>
  <si>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</si>
  <si>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</si>
  <si>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</si>
  <si>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</si>
  <si>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</si>
  <si>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</si>
  <si>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</si>
  <si>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</si>
  <si>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</si>
  <si>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</si>
  <si>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</si>
  <si>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</si>
  <si>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</si>
  <si>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</si>
  <si>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</si>
  <si>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</si>
  <si>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</si>
  <si>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</si>
  <si>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</si>
  <si>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</si>
  <si>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</si>
  <si>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</si>
  <si>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</si>
  <si>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</si>
  <si>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</si>
  <si>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</si>
  <si>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</si>
  <si>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</si>
  <si>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</si>
  <si>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</si>
  <si>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</si>
  <si>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</si>
  <si>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</si>
  <si>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</si>
  <si>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</si>
  <si>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</si>
  <si>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</si>
  <si>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</si>
  <si>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</si>
  <si>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</si>
  <si>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</si>
  <si>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</si>
  <si>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</si>
  <si>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</si>
  <si>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</si>
  <si>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</si>
  <si>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</si>
  <si>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</si>
  <si>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</si>
  <si>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</si>
  <si>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</si>
  <si>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</si>
  <si>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</si>
  <si>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</si>
  <si>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</si>
  <si>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</si>
  <si>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</si>
  <si>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</si>
  <si>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</si>
  <si>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</si>
  <si>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</si>
  <si>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</si>
  <si>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</si>
  <si>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</si>
  <si>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</si>
  <si>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</si>
  <si>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</si>
  <si>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</si>
  <si>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</si>
  <si>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</si>
  <si>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</si>
  <si>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</si>
  <si>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</si>
  <si>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</si>
  <si>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</si>
  <si>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</si>
  <si>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</si>
  <si>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</si>
  <si>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</si>
  <si>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</si>
  <si>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</si>
  <si>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</si>
  <si>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</si>
  <si>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</si>
  <si>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</si>
  <si>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</si>
  <si>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</si>
  <si>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</si>
  <si>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</si>
  <si>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</si>
  <si>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</si>
  <si>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</si>
  <si>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</si>
  <si>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</si>
  <si>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</si>
  <si>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</si>
  <si>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</si>
  <si>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</si>
  <si>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</si>
  <si>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</si>
  <si>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</si>
  <si>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</si>
  <si>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</si>
  <si>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</si>
  <si>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</si>
  <si>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</si>
  <si>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</si>
  <si>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</si>
  <si>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</si>
  <si>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</si>
  <si>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</si>
  <si>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</si>
  <si>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</si>
  <si>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</si>
  <si>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</si>
  <si>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</si>
  <si>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</si>
  <si>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</si>
  <si>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</si>
  <si>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</si>
  <si>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</si>
  <si>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</si>
  <si>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</si>
  <si>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</si>
  <si>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</si>
  <si>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</si>
  <si>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</si>
  <si>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</si>
  <si>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</si>
  <si>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</si>
  <si>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</si>
  <si>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</si>
  <si>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</si>
  <si>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</si>
  <si>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</si>
  <si>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</si>
  <si>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</si>
  <si>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</si>
  <si>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</si>
  <si>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</si>
  <si>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</si>
  <si>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</si>
  <si>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</si>
  <si>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</si>
  <si>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</si>
  <si>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</si>
  <si>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</si>
  <si>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</si>
  <si>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</si>
  <si>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</si>
  <si>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</si>
  <si>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</si>
  <si>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</si>
  <si>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</si>
  <si>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</si>
  <si>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</si>
  <si>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</si>
  <si>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</si>
  <si>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</si>
  <si>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</si>
  <si>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</si>
  <si>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</si>
  <si>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</si>
  <si>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</si>
  <si>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</si>
  <si>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</si>
  <si>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</si>
  <si>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</si>
  <si>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</si>
  <si>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</si>
  <si>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</si>
  <si>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</si>
  <si>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</si>
  <si>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</si>
  <si>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</si>
  <si>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</si>
  <si>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</si>
  <si>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</si>
  <si>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</si>
  <si>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</si>
  <si>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</si>
  <si>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</si>
  <si>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</si>
  <si>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</si>
  <si>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</si>
  <si>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</si>
  <si>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</si>
  <si>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</si>
  <si>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</si>
  <si>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</si>
  <si>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</si>
  <si>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</si>
  <si>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</si>
  <si>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</si>
  <si>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</si>
  <si>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</si>
  <si>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</si>
  <si>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</si>
  <si>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</si>
  <si>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</si>
  <si>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</si>
  <si>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</si>
  <si>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</si>
  <si>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</si>
  <si>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</si>
  <si>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</si>
  <si>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</si>
  <si>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</si>
  <si>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</si>
  <si>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</si>
  <si>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</si>
  <si>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</si>
  <si>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</si>
  <si>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</si>
  <si>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</si>
  <si>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</si>
  <si>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</si>
  <si>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</si>
  <si>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</si>
  <si>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</si>
  <si>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</si>
  <si>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</si>
  <si>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</si>
  <si>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</si>
  <si>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</si>
  <si>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</si>
  <si>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</si>
  <si>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</si>
  <si>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</si>
  <si>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</si>
  <si>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</si>
  <si>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</si>
  <si>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</si>
  <si>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</si>
  <si>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</si>
  <si>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</si>
  <si>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</si>
  <si>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</si>
  <si>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</si>
  <si>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</si>
  <si>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</si>
  <si>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</si>
  <si>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</si>
  <si>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</si>
  <si>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</si>
  <si>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</si>
  <si>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</si>
  <si>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</si>
  <si>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</si>
  <si>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</si>
  <si>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</si>
  <si>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</si>
  <si>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</si>
  <si>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</si>
  <si>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</si>
  <si>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</si>
  <si>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</si>
  <si>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</si>
  <si>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</si>
  <si>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</si>
  <si>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</si>
  <si>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</si>
  <si>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</si>
  <si>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</si>
  <si>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</si>
  <si>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</si>
  <si>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</si>
  <si>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</si>
  <si>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</si>
  <si>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</si>
  <si>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</si>
  <si>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</si>
  <si>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</si>
  <si>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</si>
  <si>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</si>
  <si>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</si>
  <si>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</si>
  <si>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</si>
  <si>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</si>
  <si>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</si>
  <si>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</si>
  <si>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</si>
  <si>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</si>
  <si>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</si>
  <si>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</si>
  <si>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</si>
  <si>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</si>
  <si>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</si>
  <si>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</si>
  <si>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</si>
  <si>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</si>
  <si>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</si>
  <si>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</si>
  <si>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</si>
  <si>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</si>
  <si>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</si>
  <si>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</si>
  <si>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</si>
  <si>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</si>
  <si>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</si>
  <si>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</si>
  <si>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</si>
  <si>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</si>
  <si>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</si>
  <si>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</si>
  <si>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</si>
  <si>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</si>
  <si>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</si>
  <si>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</si>
  <si>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</si>
  <si>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</si>
  <si>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</si>
  <si>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</si>
  <si>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</si>
  <si>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</si>
  <si>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</si>
  <si>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</si>
  <si>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</si>
  <si>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</si>
  <si>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</si>
  <si>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</si>
  <si>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</si>
  <si>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</si>
  <si>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</si>
  <si>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</si>
  <si>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</si>
  <si>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</si>
  <si>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</si>
  <si>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</si>
  <si>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</si>
  <si>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</si>
  <si>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</si>
  <si>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</si>
  <si>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</si>
  <si>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</si>
  <si>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</si>
  <si>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</si>
  <si>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</si>
  <si>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</si>
  <si>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</si>
  <si>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</si>
  <si>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</si>
  <si>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</si>
  <si>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</si>
  <si>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</si>
  <si>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</si>
  <si>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</si>
  <si>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</si>
  <si>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</si>
  <si>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</si>
  <si>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</si>
  <si>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</si>
  <si>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</si>
  <si>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</si>
  <si>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</si>
  <si>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</si>
  <si>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</si>
  <si>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</si>
  <si>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</si>
  <si>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</si>
  <si>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</si>
  <si>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</si>
  <si>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</si>
  <si>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</si>
  <si>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</si>
  <si>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</si>
  <si>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</si>
  <si>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</si>
  <si>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</si>
  <si>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</si>
  <si>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</si>
  <si>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</si>
  <si>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</si>
  <si>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</si>
  <si>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</si>
  <si>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</si>
  <si>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</si>
  <si>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</si>
  <si>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</si>
  <si>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</si>
  <si>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</si>
  <si>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</si>
  <si>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</si>
  <si>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</si>
  <si>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</si>
  <si>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</si>
  <si>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</si>
  <si>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</si>
  <si>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</si>
  <si>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</si>
  <si>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</si>
  <si>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</si>
  <si>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</si>
  <si>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</si>
  <si>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</si>
  <si>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</si>
  <si>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</si>
  <si>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</si>
  <si>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</si>
  <si>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</si>
  <si>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</si>
  <si>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</si>
  <si>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</si>
  <si>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</si>
  <si>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</si>
  <si>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</si>
  <si>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</si>
  <si>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</si>
  <si>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</si>
  <si>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</si>
  <si>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</si>
  <si>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</si>
  <si>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</si>
  <si>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</si>
  <si>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</si>
  <si>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</si>
  <si>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</si>
  <si>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</si>
  <si>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</si>
  <si>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</si>
  <si>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</si>
  <si>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</si>
  <si>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</si>
  <si>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</si>
  <si>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</si>
  <si>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</si>
  <si>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</si>
  <si>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</si>
  <si>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</si>
  <si>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</si>
  <si>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</si>
  <si>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</si>
  <si>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</si>
  <si>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</si>
  <si>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</si>
  <si>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</si>
  <si>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</si>
  <si>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</si>
  <si>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</si>
  <si>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</si>
  <si>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</si>
  <si>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</si>
  <si>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</si>
  <si>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</si>
  <si>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</si>
  <si>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</si>
  <si>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</si>
  <si>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</si>
  <si>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</si>
  <si>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</si>
  <si>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</si>
  <si>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</si>
  <si>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</si>
  <si>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</si>
  <si>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</si>
  <si>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</si>
  <si>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</si>
  <si>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</si>
  <si>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</si>
  <si>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</si>
  <si>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</si>
  <si>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</si>
  <si>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</si>
  <si>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</si>
  <si>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</si>
  <si>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</si>
  <si>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</si>
  <si>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</si>
  <si>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</si>
  <si>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</si>
  <si>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</si>
  <si>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</si>
  <si>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</si>
  <si>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</si>
  <si>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</si>
  <si>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</si>
  <si>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</si>
  <si>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</si>
  <si>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</si>
  <si>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</si>
  <si>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</si>
  <si>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</si>
  <si>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</si>
  <si>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</si>
  <si>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</si>
  <si>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</si>
  <si>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</si>
  <si>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</si>
  <si>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</si>
  <si>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</si>
  <si>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</si>
  <si>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</si>
  <si>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</si>
  <si>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</si>
  <si>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</si>
  <si>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</si>
  <si>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</si>
  <si>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</si>
  <si>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</si>
  <si>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</si>
  <si>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</si>
  <si>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</si>
  <si>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</si>
  <si>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</si>
  <si>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</si>
  <si>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</si>
  <si>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</si>
  <si>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</si>
  <si>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</si>
  <si>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</si>
  <si>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</si>
  <si>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</si>
  <si>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</si>
  <si>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</si>
  <si>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</si>
  <si>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</si>
  <si>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</si>
  <si>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</si>
  <si>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</si>
  <si>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</si>
  <si>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</si>
  <si>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</si>
  <si>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</si>
  <si>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</si>
  <si>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</si>
  <si>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</si>
  <si>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</si>
  <si>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</si>
  <si>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</si>
  <si>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</si>
  <si>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</si>
  <si>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</si>
  <si>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</si>
  <si>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</si>
  <si>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</si>
  <si>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</si>
  <si>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</si>
  <si>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</si>
  <si>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</si>
  <si>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</si>
  <si>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</si>
  <si>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</si>
  <si>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</si>
  <si>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</si>
  <si>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</si>
  <si>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</si>
  <si>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</si>
  <si>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</si>
  <si>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</si>
  <si>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</si>
  <si>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</si>
  <si>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</si>
  <si>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</si>
  <si>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</si>
  <si>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</si>
  <si>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</si>
  <si>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</si>
  <si>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</si>
  <si>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</si>
  <si>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</si>
  <si>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</si>
  <si>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</si>
  <si>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</si>
  <si>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</si>
  <si>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</si>
  <si>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</si>
  <si>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</si>
  <si>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</si>
  <si>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</si>
  <si>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</si>
  <si>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</si>
  <si>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</si>
  <si>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</si>
  <si>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</si>
  <si>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</si>
  <si>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</si>
  <si>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</si>
  <si>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</si>
  <si>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</si>
  <si>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</si>
  <si>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</si>
  <si>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</si>
  <si>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</si>
  <si>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</si>
  <si>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</si>
  <si>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</si>
  <si>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</si>
  <si>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</si>
  <si>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</si>
  <si>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</si>
  <si>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</si>
  <si>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</si>
  <si>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</si>
  <si>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</si>
  <si>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</si>
  <si>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</si>
  <si>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</si>
  <si>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</si>
  <si>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</si>
  <si>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</si>
  <si>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</si>
  <si>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</si>
  <si>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</si>
  <si>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</si>
  <si>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</si>
  <si>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</si>
  <si>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</si>
  <si>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</si>
  <si>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</si>
  <si>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</si>
  <si>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</si>
  <si>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</si>
  <si>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</si>
  <si>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</si>
  <si>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</si>
  <si>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</si>
  <si>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</si>
  <si>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</si>
  <si>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</si>
  <si>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</si>
  <si>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</si>
  <si>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</si>
  <si>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</si>
  <si>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</si>
  <si>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</si>
  <si>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</si>
  <si>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</si>
  <si>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</si>
  <si>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</si>
  <si>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</si>
  <si>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</si>
  <si>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</si>
  <si>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</si>
  <si>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</si>
  <si>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</si>
  <si>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</si>
  <si>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</si>
  <si>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</si>
  <si>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</si>
  <si>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</si>
  <si>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</si>
  <si>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</si>
  <si>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</si>
  <si>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</si>
  <si>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</si>
  <si>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</si>
  <si>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</si>
  <si>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</si>
  <si>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</si>
  <si>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</si>
  <si>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</si>
  <si>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</si>
  <si>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</si>
  <si>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</si>
  <si>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</si>
  <si>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</si>
  <si>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</si>
  <si>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</si>
  <si>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</si>
  <si>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</si>
  <si>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</si>
  <si>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</si>
  <si>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</si>
  <si>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</si>
  <si>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</si>
  <si>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</si>
  <si>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</si>
  <si>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</si>
  <si>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</si>
  <si>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</si>
  <si>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</si>
  <si>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</si>
  <si>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</si>
  <si>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</si>
  <si>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</si>
  <si>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</si>
  <si>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</si>
  <si>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</si>
  <si>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</si>
  <si>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</si>
  <si>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</si>
  <si>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</si>
  <si>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</si>
  <si>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</si>
  <si>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</si>
  <si>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</si>
  <si>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</si>
  <si>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</si>
  <si>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</si>
  <si>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</si>
  <si>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</si>
  <si>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</si>
  <si>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</si>
  <si>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</si>
  <si>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</si>
  <si>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</si>
  <si>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</si>
  <si>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</si>
  <si>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</si>
  <si>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</si>
  <si>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</si>
  <si>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</si>
  <si>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</si>
  <si>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</si>
  <si>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</si>
  <si>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</si>
  <si>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</si>
  <si>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</si>
  <si>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</si>
  <si>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</si>
  <si>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</si>
  <si>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</si>
  <si>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</si>
  <si>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</si>
  <si>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</si>
  <si>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</si>
  <si>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</si>
  <si>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</si>
  <si>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</si>
  <si>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</si>
  <si>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</si>
  <si>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</si>
  <si>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</si>
  <si>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</si>
  <si>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</si>
  <si>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</si>
  <si>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</si>
  <si>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</si>
  <si>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</si>
  <si>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</si>
  <si>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</si>
  <si>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</si>
  <si>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</si>
  <si>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</si>
  <si>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</si>
  <si>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</si>
  <si>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</si>
  <si>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</si>
  <si>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</si>
  <si>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</si>
  <si>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</si>
  <si>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</si>
  <si>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</si>
  <si>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</si>
  <si>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</si>
  <si>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</si>
  <si>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</si>
  <si>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</si>
  <si>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</si>
  <si>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</si>
  <si>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</si>
  <si>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</si>
  <si>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</si>
  <si>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</si>
  <si>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</si>
  <si>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</si>
  <si>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</si>
  <si>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</si>
  <si>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</si>
  <si>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</si>
  <si>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</si>
  <si>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</si>
  <si>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</si>
  <si>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</si>
  <si>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</si>
  <si>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</si>
  <si>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</si>
  <si>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</si>
  <si>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</si>
  <si>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</si>
  <si>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</si>
  <si>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</si>
  <si>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</si>
  <si>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</si>
  <si>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</si>
  <si>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</si>
  <si>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</si>
  <si>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</si>
  <si>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</si>
  <si>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</si>
  <si>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</si>
  <si>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</si>
  <si>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</si>
  <si>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</si>
  <si>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</si>
  <si>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</si>
  <si>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</si>
  <si>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</si>
  <si>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</si>
  <si>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</si>
  <si>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</si>
  <si>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</si>
  <si>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</si>
  <si>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</si>
  <si>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</si>
  <si>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</si>
  <si>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</si>
  <si>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</si>
  <si>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</si>
  <si>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</si>
  <si>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</si>
  <si>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</si>
  <si>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</si>
  <si>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</si>
  <si>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</si>
  <si>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</si>
  <si>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</si>
  <si>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</si>
  <si>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</si>
  <si>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</si>
  <si>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</si>
  <si>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</si>
  <si>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</si>
  <si>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</si>
  <si>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</si>
  <si>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</si>
  <si>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</si>
  <si>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</si>
  <si>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</si>
  <si>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</si>
  <si>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</si>
  <si>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</si>
  <si>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</si>
  <si>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</si>
  <si>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</si>
  <si>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</si>
  <si>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</si>
  <si>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</si>
  <si>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</si>
  <si>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</si>
  <si>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</si>
  <si>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</si>
  <si>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</si>
  <si>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</si>
  <si>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</si>
  <si>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</si>
  <si>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</si>
  <si>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</si>
  <si>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</si>
  <si>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</si>
  <si>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</si>
  <si>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</si>
  <si>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</si>
  <si>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</si>
  <si>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</si>
  <si>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</si>
  <si>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</si>
  <si>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</si>
  <si>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</si>
  <si>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</si>
  <si>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</si>
  <si>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</si>
  <si>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</si>
  <si>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</si>
  <si>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</si>
  <si>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</si>
  <si>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</si>
  <si>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</si>
  <si>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</si>
  <si>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</si>
  <si>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</si>
  <si>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</si>
  <si>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</si>
  <si>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</si>
  <si>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</si>
  <si>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</si>
  <si>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</si>
  <si>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</si>
  <si>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</si>
  <si>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</si>
  <si>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</si>
  <si>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</si>
  <si>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</si>
  <si>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</si>
  <si>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</si>
  <si>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</si>
  <si>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</si>
  <si>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</si>
  <si>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</si>
  <si>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</si>
  <si>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</si>
  <si>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</si>
  <si>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</si>
  <si>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</si>
  <si>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</si>
  <si>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</si>
  <si>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</si>
  <si>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</si>
  <si>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</si>
  <si>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</si>
  <si>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</si>
  <si>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</si>
  <si>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</si>
  <si>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</si>
  <si>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</si>
  <si>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</si>
  <si>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</si>
  <si>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</si>
  <si>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</si>
  <si>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</si>
  <si>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</si>
  <si>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</si>
  <si>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</si>
  <si>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</si>
  <si>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</si>
  <si>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</si>
  <si>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</si>
  <si>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</si>
  <si>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</si>
  <si>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</si>
  <si>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</si>
  <si>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</si>
  <si>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</si>
  <si>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</si>
  <si>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</si>
  <si>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</si>
  <si>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</si>
  <si>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</si>
  <si>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</si>
  <si>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</si>
  <si>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</si>
  <si>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</si>
  <si>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</si>
  <si>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</si>
  <si>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</si>
  <si>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</si>
  <si>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</si>
  <si>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</si>
  <si>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</si>
  <si>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</si>
  <si>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</si>
  <si>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</si>
  <si>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</si>
  <si>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</si>
  <si>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</si>
  <si>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</si>
  <si>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</si>
  <si>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</si>
  <si>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</si>
  <si>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</si>
  <si>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</si>
  <si>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</si>
  <si>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</si>
  <si>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</si>
  <si>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</si>
  <si>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</si>
  <si>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</si>
  <si>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</si>
  <si>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</si>
  <si>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</si>
  <si>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</si>
  <si>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</si>
  <si>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</si>
  <si>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</si>
  <si>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</si>
  <si>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</si>
  <si>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</si>
  <si>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</si>
  <si>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</si>
  <si>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</si>
  <si>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</si>
  <si>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</si>
  <si>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</si>
  <si>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</si>
  <si>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</si>
  <si>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</si>
  <si>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</si>
  <si>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</si>
  <si>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</si>
  <si>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</si>
  <si>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</si>
  <si>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</si>
  <si>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</si>
  <si>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</si>
  <si>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</si>
  <si>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</si>
  <si>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</si>
  <si>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</si>
  <si>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</si>
  <si>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</si>
  <si>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</si>
  <si>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</si>
  <si>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</si>
  <si>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</si>
  <si>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</si>
  <si>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</si>
  <si>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</si>
  <si>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</si>
  <si>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</si>
  <si>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</si>
  <si>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</si>
  <si>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</si>
  <si>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</si>
  <si>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</si>
  <si>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</si>
  <si>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</si>
  <si>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</si>
  <si>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</si>
  <si>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</si>
  <si>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</si>
  <si>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</si>
  <si>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</si>
  <si>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</si>
  <si>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</si>
  <si>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</si>
  <si>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</si>
  <si>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</si>
  <si>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</si>
  <si>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</si>
  <si>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</si>
  <si>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</si>
  <si>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</si>
  <si>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</si>
  <si>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</si>
  <si>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</si>
  <si>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</si>
  <si>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</si>
  <si>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</si>
  <si>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</si>
  <si>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</si>
  <si>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</si>
  <si>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</si>
  <si>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</si>
  <si>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</si>
  <si>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</si>
  <si>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</si>
  <si>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</si>
  <si>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</si>
  <si>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</si>
  <si>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</si>
  <si>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</si>
  <si>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</si>
  <si>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</si>
  <si>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</si>
  <si>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</si>
  <si>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</si>
  <si>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</si>
  <si>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</si>
  <si>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</si>
  <si>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</si>
  <si>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</si>
  <si>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</si>
  <si>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</si>
  <si>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</si>
  <si>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</si>
  <si>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</si>
  <si>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</si>
  <si>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</si>
  <si>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</si>
  <si>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</si>
  <si>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</si>
  <si>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</si>
  <si>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</si>
  <si>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</si>
  <si>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</si>
  <si>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</si>
  <si>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</si>
  <si>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</si>
  <si>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</si>
  <si>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</si>
  <si>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</si>
  <si>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</si>
  <si>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</si>
  <si>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</si>
  <si>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</si>
  <si>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</si>
  <si>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</si>
  <si>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</si>
  <si>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</si>
  <si>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</si>
  <si>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</si>
  <si>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</si>
  <si>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</si>
  <si>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</si>
  <si>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</si>
  <si>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</si>
  <si>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</si>
  <si>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</si>
  <si>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</si>
  <si>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</si>
  <si>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</si>
  <si>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</si>
  <si>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</si>
  <si>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</si>
  <si>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</si>
  <si>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</si>
  <si>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</si>
  <si>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</si>
  <si>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</si>
  <si>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</si>
  <si>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</si>
  <si>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</si>
  <si>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</si>
  <si>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</si>
  <si>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</si>
  <si>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</si>
  <si>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</si>
  <si>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</si>
  <si>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</si>
  <si>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</si>
  <si>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</si>
  <si>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</si>
  <si>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</si>
  <si>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</si>
  <si>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</si>
  <si>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</si>
  <si>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</si>
  <si>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</si>
  <si>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</si>
  <si>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</si>
  <si>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</si>
  <si>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</si>
  <si>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</si>
  <si>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</si>
  <si>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</si>
  <si>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</si>
  <si>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</si>
  <si>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</si>
  <si>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</si>
  <si>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</si>
  <si>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</si>
  <si>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</si>
  <si>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</si>
  <si>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</si>
  <si>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</si>
  <si>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</si>
  <si>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</si>
  <si>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</si>
  <si>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</si>
  <si>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</si>
  <si>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</si>
  <si>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</si>
  <si>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</si>
  <si>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</si>
  <si>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</si>
  <si>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</si>
  <si>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</si>
  <si>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</si>
  <si>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</si>
  <si>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</si>
  <si>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</si>
  <si>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</si>
  <si>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</si>
  <si>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</si>
  <si>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</si>
  <si>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</si>
  <si>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</si>
  <si>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</si>
  <si>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</si>
  <si>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</si>
  <si>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</si>
  <si>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</si>
  <si>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</si>
  <si>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</si>
  <si>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</si>
  <si>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</si>
  <si>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</si>
  <si>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</si>
  <si>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</si>
  <si>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</si>
  <si>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</si>
  <si>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</si>
  <si>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</si>
  <si>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</si>
  <si>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</si>
  <si>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</si>
  <si>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</si>
  <si>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</si>
  <si>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</si>
  <si>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</si>
  <si>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</si>
  <si>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</si>
  <si>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</si>
  <si>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</si>
  <si>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</si>
  <si>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</si>
  <si>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</si>
  <si>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</si>
  <si>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</si>
  <si>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</si>
  <si>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</si>
  <si>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</si>
  <si>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</si>
  <si>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</si>
  <si>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</si>
  <si>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</si>
  <si>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</si>
  <si>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</si>
  <si>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</si>
  <si>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</si>
  <si>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</si>
  <si>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</si>
  <si>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</si>
  <si>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</si>
  <si>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</si>
  <si>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</si>
  <si>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</si>
  <si>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</si>
  <si>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</si>
  <si>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</si>
  <si>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</si>
  <si>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</si>
  <si>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</si>
  <si>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</si>
  <si>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</si>
  <si>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</si>
  <si>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</si>
  <si>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</si>
  <si>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</si>
  <si>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</si>
  <si>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</si>
  <si>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</si>
  <si>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</si>
  <si>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</si>
  <si>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</si>
  <si>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</si>
  <si>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</si>
  <si>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</si>
  <si>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</si>
  <si>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</si>
  <si>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</si>
  <si>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</si>
  <si>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</si>
  <si>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</si>
  <si>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</si>
  <si>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</si>
  <si>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</si>
  <si>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</si>
  <si>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</si>
  <si>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</si>
  <si>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</si>
  <si>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</si>
  <si>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</si>
  <si>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</si>
  <si>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</si>
  <si>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</si>
  <si>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</si>
  <si>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</si>
  <si>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</si>
  <si>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</si>
  <si>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</si>
  <si>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</si>
  <si>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</si>
  <si>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</si>
  <si>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</si>
  <si>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</si>
  <si>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</si>
  <si>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</si>
  <si>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</si>
  <si>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</si>
  <si>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</si>
  <si>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</si>
  <si>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</si>
  <si>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</si>
  <si>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</si>
  <si>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</si>
  <si>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</si>
  <si>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</si>
  <si>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</si>
  <si>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</si>
  <si>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</si>
  <si>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</si>
  <si>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</si>
  <si>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</si>
  <si>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</si>
  <si>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</si>
  <si>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</si>
  <si>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</si>
  <si>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</si>
  <si>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</si>
  <si>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</si>
  <si>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</si>
  <si>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</si>
  <si>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</si>
  <si>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</si>
  <si>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</si>
  <si>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</si>
  <si>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</si>
  <si>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</si>
  <si>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</si>
  <si>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</si>
  <si>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</si>
  <si>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</si>
  <si>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</si>
  <si>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</si>
  <si>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</si>
  <si>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</si>
  <si>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</si>
  <si>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</si>
  <si>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</si>
  <si>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</si>
  <si>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</si>
  <si>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</si>
  <si>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</si>
  <si>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</si>
  <si>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</si>
  <si>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</si>
  <si>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</si>
  <si>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</si>
  <si>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</si>
  <si>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</si>
  <si>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</si>
  <si>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</si>
  <si>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</si>
  <si>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</si>
  <si>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</si>
  <si>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</si>
  <si>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</si>
  <si>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</si>
  <si>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</si>
  <si>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</si>
  <si>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</si>
  <si>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</si>
  <si>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</si>
  <si>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</si>
  <si>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</si>
  <si>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</si>
  <si>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</si>
  <si>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</si>
  <si>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</si>
  <si>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</si>
  <si>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</si>
  <si>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</si>
  <si>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</si>
  <si>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</si>
  <si>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</si>
  <si>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</si>
  <si>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</si>
  <si>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</si>
  <si>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</si>
  <si>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</si>
  <si>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</si>
  <si>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</si>
  <si>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</si>
  <si>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</si>
  <si>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</si>
  <si>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</si>
  <si>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</si>
  <si>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</si>
  <si>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</si>
  <si>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</si>
  <si>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</si>
  <si>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</si>
  <si>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</si>
  <si>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</si>
  <si>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</si>
  <si>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</si>
  <si>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</si>
  <si>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</si>
  <si>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</si>
  <si>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</si>
  <si>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</si>
  <si>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</si>
  <si>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</si>
  <si>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</si>
  <si>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</si>
  <si>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</si>
  <si>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</si>
  <si>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</si>
  <si>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</si>
  <si>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</si>
  <si>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</si>
  <si>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</si>
  <si>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</si>
  <si>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</si>
  <si>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</si>
  <si>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</si>
  <si>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</si>
  <si>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</si>
  <si>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</si>
  <si>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</si>
  <si>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</si>
  <si>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</si>
  <si>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</si>
  <si>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</si>
  <si>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</si>
  <si>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</si>
  <si>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</si>
  <si>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</si>
  <si>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</si>
  <si>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</si>
  <si>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</si>
  <si>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</si>
  <si>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</si>
  <si>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</si>
  <si>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</si>
  <si>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</si>
  <si>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</si>
  <si>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</si>
  <si>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</si>
  <si>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</si>
  <si>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</si>
  <si>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</si>
  <si>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</si>
  <si>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</si>
  <si>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</si>
  <si>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</si>
  <si>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</si>
  <si>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</si>
  <si>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</si>
  <si>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</si>
  <si>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</si>
  <si>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</si>
  <si>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</si>
  <si>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</si>
  <si>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</si>
  <si>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</si>
  <si>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</si>
  <si>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</si>
  <si>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</si>
  <si>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</si>
  <si>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</si>
  <si>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</si>
  <si>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</si>
  <si>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</si>
  <si>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</si>
  <si>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</si>
  <si>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</si>
  <si>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</si>
  <si>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</si>
  <si>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</si>
  <si>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</si>
  <si>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</si>
  <si>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</si>
  <si>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</si>
  <si>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</si>
  <si>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</si>
  <si>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</si>
  <si>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</si>
  <si>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</si>
  <si>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</si>
  <si>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</si>
  <si>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</si>
  <si>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</si>
  <si>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</si>
  <si>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</si>
  <si>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</si>
  <si>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</si>
  <si>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</si>
  <si>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</si>
  <si>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</si>
  <si>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</si>
  <si>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</si>
  <si>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</si>
  <si>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</si>
  <si>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</si>
  <si>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</si>
  <si>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</si>
  <si>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</si>
  <si>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</si>
  <si>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</si>
  <si>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</si>
  <si>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</si>
  <si>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</si>
  <si>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</si>
  <si>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</si>
  <si>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</si>
  <si>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</si>
  <si>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</si>
  <si>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</si>
  <si>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</si>
  <si>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</si>
  <si>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</si>
  <si>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</si>
  <si>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</si>
  <si>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</si>
  <si>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</si>
  <si>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</si>
  <si>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</si>
  <si>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</si>
  <si>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</si>
  <si>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</si>
  <si>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</si>
  <si>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</si>
  <si>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</si>
  <si>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</si>
  <si>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</si>
  <si>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</si>
  <si>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</si>
  <si>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</si>
  <si>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</si>
  <si>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</si>
  <si>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</si>
  <si>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</si>
  <si>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</si>
  <si>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</si>
  <si>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</si>
  <si>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</si>
  <si>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</si>
  <si>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</si>
  <si>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</si>
  <si>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</si>
  <si>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</si>
  <si>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</si>
  <si>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</si>
  <si>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</si>
  <si>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</si>
  <si>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</si>
  <si>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</si>
  <si>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</si>
  <si>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</si>
  <si>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</si>
  <si>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</si>
  <si>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</si>
  <si>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</si>
  <si>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</si>
  <si>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</si>
  <si>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</si>
  <si>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</si>
  <si>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</si>
  <si>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</si>
  <si>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</si>
  <si>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</si>
  <si>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</si>
  <si>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</si>
  <si>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</si>
  <si>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</si>
  <si>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</si>
  <si>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</si>
  <si>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</si>
  <si>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</si>
  <si>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</si>
  <si>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</si>
  <si>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</si>
  <si>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</si>
  <si>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</si>
  <si>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</si>
  <si>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</si>
  <si>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</si>
  <si>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</si>
  <si>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</si>
  <si>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</si>
  <si>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</si>
  <si>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</si>
  <si>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</si>
  <si>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</si>
  <si>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</si>
  <si>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</si>
  <si>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</si>
  <si>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</si>
  <si>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</si>
  <si>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</si>
  <si>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</si>
  <si>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</si>
  <si>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</si>
  <si>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</si>
  <si>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</si>
  <si>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</si>
  <si>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</si>
  <si>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</si>
  <si>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</si>
  <si>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</si>
  <si>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</si>
  <si>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</si>
  <si>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</si>
  <si>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</si>
  <si>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</si>
  <si>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</si>
  <si>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</si>
  <si>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</si>
  <si>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</si>
  <si>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</si>
  <si>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</si>
  <si>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</si>
  <si>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</si>
  <si>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</si>
  <si>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</si>
  <si>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</si>
  <si>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</si>
  <si>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</si>
  <si>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</si>
  <si>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</si>
  <si>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</si>
  <si>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</si>
  <si>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</si>
  <si>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</si>
  <si>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</si>
  <si>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</si>
  <si>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</si>
  <si>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</si>
  <si>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</si>
  <si>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</si>
  <si>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</si>
  <si>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</si>
  <si>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</si>
  <si>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</si>
  <si>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</si>
  <si>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</si>
  <si>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</si>
  <si>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</si>
  <si>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</si>
  <si>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</si>
  <si>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</si>
  <si>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</si>
  <si>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</si>
  <si>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</si>
  <si>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</si>
  <si>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</si>
  <si>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</si>
  <si>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</si>
  <si>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</si>
  <si>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</si>
  <si>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</si>
  <si>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</si>
  <si>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</si>
  <si>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</si>
  <si>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</si>
  <si>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</si>
  <si>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</si>
  <si>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</si>
  <si>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</si>
  <si>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</si>
  <si>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</si>
  <si>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</si>
  <si>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</si>
  <si>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</si>
  <si>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</si>
  <si>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</si>
  <si>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</si>
  <si>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</si>
  <si>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</si>
  <si>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</si>
  <si>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</si>
  <si>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</si>
  <si>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</si>
  <si>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</si>
  <si>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</si>
  <si>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</si>
  <si>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</si>
  <si>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</si>
  <si>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</si>
  <si>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</si>
  <si>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</si>
  <si>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</si>
  <si>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</si>
  <si>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</si>
  <si>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</si>
  <si>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</si>
  <si>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</si>
  <si>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</si>
  <si>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</si>
  <si>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</si>
  <si>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</si>
  <si>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</si>
  <si>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</si>
  <si>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</si>
  <si>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</si>
  <si>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</si>
  <si>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</si>
  <si>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</si>
  <si>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</si>
  <si>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</si>
  <si>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</si>
  <si>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</si>
  <si>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</si>
  <si>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</si>
  <si>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</si>
  <si>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</si>
  <si>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</si>
  <si>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</si>
  <si>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</si>
  <si>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</si>
  <si>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</si>
  <si>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</si>
  <si>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</si>
  <si>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</si>
  <si>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</si>
  <si>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</si>
  <si>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</si>
  <si>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</si>
  <si>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</si>
  <si>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</si>
  <si>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</si>
  <si>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</si>
  <si>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</si>
  <si>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</si>
  <si>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</si>
  <si>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</si>
  <si>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</si>
  <si>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</si>
  <si>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</si>
  <si>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</si>
  <si>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</si>
  <si>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</si>
  <si>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</si>
  <si>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</si>
  <si>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</si>
  <si>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</si>
  <si>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</si>
  <si>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</si>
  <si>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</si>
  <si>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</si>
  <si>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</si>
  <si>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</si>
  <si>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</si>
  <si>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</si>
  <si>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</si>
  <si>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</si>
  <si>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</si>
  <si>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</si>
  <si>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</si>
  <si>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</si>
  <si>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</si>
  <si>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</si>
  <si>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</si>
  <si>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</si>
  <si>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</si>
  <si>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</si>
  <si>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</si>
  <si>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</si>
  <si>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</si>
  <si>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</si>
  <si>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</si>
  <si>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</si>
  <si>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</si>
  <si>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</si>
  <si>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</si>
  <si>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</si>
  <si>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</si>
  <si>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</si>
  <si>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</si>
  <si>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</si>
  <si>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</si>
  <si>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</si>
  <si>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</si>
  <si>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</si>
  <si>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</si>
  <si>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</si>
  <si>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</si>
  <si>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</si>
  <si>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</si>
  <si>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</si>
  <si>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</si>
  <si>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</si>
  <si>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</si>
  <si>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</si>
  <si>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</si>
  <si>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</si>
  <si>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</si>
  <si>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</si>
  <si>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</si>
  <si>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</si>
  <si>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</si>
  <si>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</si>
  <si>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</si>
  <si>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</si>
  <si>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</si>
  <si>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</si>
  <si>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</si>
  <si>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</si>
  <si>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</si>
  <si>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</si>
  <si>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</si>
  <si>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</si>
  <si>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</si>
  <si>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</si>
  <si>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</si>
  <si>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</si>
  <si>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</si>
  <si>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</si>
  <si>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</si>
  <si>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</si>
  <si>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</si>
  <si>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</si>
  <si>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</si>
  <si>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</si>
  <si>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</si>
  <si>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</si>
  <si>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</si>
  <si>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</si>
  <si>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</si>
  <si>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</si>
  <si>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</si>
  <si>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</si>
  <si>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</si>
  <si>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</si>
  <si>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</si>
  <si>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</si>
  <si>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</si>
  <si>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</si>
  <si>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</si>
  <si>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</si>
  <si>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</si>
  <si>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</si>
  <si>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</si>
  <si>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</si>
  <si>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</si>
  <si>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</si>
  <si>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</si>
  <si>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</si>
  <si>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</si>
  <si>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</si>
  <si>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</si>
  <si>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</si>
  <si>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</si>
  <si>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</si>
  <si>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</si>
  <si>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</si>
  <si>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</si>
  <si>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</si>
  <si>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</si>
  <si>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</si>
  <si>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</si>
  <si>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</si>
  <si>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</si>
  <si>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</si>
  <si>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</si>
  <si>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</si>
  <si>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</si>
  <si>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</si>
  <si>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</si>
  <si>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</si>
  <si>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</si>
  <si>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</si>
  <si>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</si>
  <si>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</si>
  <si>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</si>
  <si>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</si>
  <si>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</si>
  <si>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</si>
  <si>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</si>
  <si>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</si>
  <si>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</si>
  <si>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</si>
  <si>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</si>
  <si>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</si>
  <si>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</si>
  <si>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</si>
  <si>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</si>
  <si>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</si>
  <si>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</si>
  <si>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</si>
  <si>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</si>
  <si>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</si>
  <si>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</si>
  <si>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</si>
  <si>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</si>
  <si>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</si>
  <si>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</si>
  <si>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</si>
  <si>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</si>
  <si>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</si>
  <si>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</si>
  <si>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</si>
  <si>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</si>
  <si>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</si>
  <si>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</si>
  <si>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</si>
  <si>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</si>
  <si>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</si>
  <si>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</si>
  <si>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</si>
  <si>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</si>
  <si>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</si>
  <si>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</si>
  <si>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</si>
  <si>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</si>
  <si>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</si>
  <si>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</si>
  <si>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</si>
  <si>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</si>
  <si>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</si>
  <si>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</si>
  <si>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</si>
  <si>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</si>
  <si>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</si>
  <si>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</si>
  <si>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</si>
  <si>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</si>
  <si>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</si>
  <si>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</si>
  <si>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</si>
  <si>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</si>
  <si>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</si>
  <si>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</si>
  <si>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</si>
  <si>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</si>
  <si>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</si>
  <si>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</si>
  <si>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</si>
  <si>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</si>
  <si>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</si>
  <si>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</si>
  <si>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</si>
  <si>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</si>
  <si>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</si>
  <si>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</si>
  <si>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</si>
  <si>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</si>
  <si>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</si>
  <si>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</si>
  <si>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</si>
  <si>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</si>
  <si>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</si>
  <si>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</si>
  <si>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</si>
  <si>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</si>
  <si>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</si>
  <si>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</si>
  <si>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</si>
  <si>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</si>
  <si>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</si>
  <si>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</si>
  <si>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</si>
  <si>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</si>
  <si>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</si>
  <si>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</si>
  <si>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</si>
  <si>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</si>
  <si>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</si>
  <si>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</si>
  <si>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</si>
  <si>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</si>
  <si>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</si>
  <si>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</si>
  <si>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</si>
  <si>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</si>
  <si>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</si>
  <si>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</si>
  <si>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</si>
  <si>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</si>
  <si>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</si>
  <si>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</si>
  <si>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</si>
  <si>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</si>
  <si>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</si>
  <si>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</si>
  <si>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</si>
  <si>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</si>
  <si>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</si>
  <si>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</si>
  <si>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</si>
  <si>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</si>
  <si>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</si>
  <si>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</si>
  <si>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</si>
  <si>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</si>
  <si>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</si>
  <si>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</si>
  <si>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</si>
  <si>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</si>
  <si>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</si>
  <si>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</si>
  <si>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</si>
  <si>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</si>
  <si>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</si>
  <si>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</si>
  <si>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</si>
  <si>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</si>
  <si>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</si>
  <si>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</si>
  <si>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</si>
  <si>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</si>
  <si>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</si>
  <si>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</si>
  <si>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</si>
  <si>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</si>
  <si>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</si>
  <si>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</si>
  <si>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</si>
  <si>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</si>
  <si>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</si>
  <si>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</si>
  <si>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</si>
  <si>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</si>
  <si>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</si>
  <si>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</si>
  <si>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</si>
  <si>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</si>
  <si>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</si>
  <si>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</si>
  <si>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</si>
  <si>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</si>
  <si>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</si>
  <si>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</si>
  <si>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</si>
  <si>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</si>
  <si>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</si>
  <si>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</si>
  <si>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</si>
  <si>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</si>
  <si>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</si>
  <si>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</si>
  <si>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</si>
  <si>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</si>
  <si>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</si>
  <si>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</si>
  <si>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</si>
  <si>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</si>
  <si>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</si>
  <si>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</si>
  <si>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</si>
  <si>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</si>
  <si>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</si>
  <si>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</si>
  <si>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</si>
  <si>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</si>
  <si>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</si>
  <si>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</si>
  <si>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</si>
  <si>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</si>
  <si>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</si>
  <si>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</si>
  <si>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</si>
  <si>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</si>
  <si>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</si>
  <si>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</si>
  <si>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</si>
  <si>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</si>
  <si>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</si>
  <si>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</si>
  <si>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</si>
  <si>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</si>
  <si>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</si>
  <si>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</si>
  <si>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</si>
  <si>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</si>
  <si>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</si>
  <si>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</si>
  <si>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</si>
  <si>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</si>
  <si>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</si>
  <si>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</si>
  <si>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</si>
  <si>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</si>
  <si>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</si>
  <si>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</si>
  <si>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</si>
  <si>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</si>
  <si>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</si>
  <si>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</si>
  <si>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</si>
  <si>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</si>
  <si>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</si>
  <si>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</si>
  <si>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</si>
  <si>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</si>
  <si>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</si>
  <si>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</si>
  <si>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</si>
  <si>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</si>
  <si>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</si>
  <si>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</si>
  <si>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</si>
  <si>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</si>
  <si>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</si>
  <si>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</si>
  <si>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</si>
  <si>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</si>
  <si>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</si>
  <si>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</si>
  <si>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</si>
  <si>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</si>
  <si>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</si>
  <si>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</si>
  <si>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</si>
  <si>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</si>
  <si>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</si>
  <si>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</si>
  <si>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</si>
  <si>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</si>
  <si>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</si>
  <si>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</si>
  <si>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</si>
  <si>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</si>
  <si>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</si>
  <si>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</si>
  <si>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</si>
  <si>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</si>
  <si>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</si>
  <si>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</si>
  <si>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</si>
  <si>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</si>
  <si>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</si>
  <si>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</si>
  <si>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</si>
  <si>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</si>
  <si>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</si>
  <si>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</si>
  <si>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</si>
  <si>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</si>
  <si>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</si>
  <si>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</si>
  <si>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</si>
  <si>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</si>
  <si>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</si>
  <si>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</si>
  <si>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</si>
  <si>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</si>
  <si>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</si>
  <si>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</si>
  <si>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</si>
  <si>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</si>
  <si>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</si>
  <si>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</si>
  <si>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</si>
  <si>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</si>
  <si>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</si>
  <si>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</si>
  <si>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</si>
  <si>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</si>
  <si>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</si>
  <si>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</si>
  <si>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</si>
  <si>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</si>
  <si>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</si>
  <si>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</si>
  <si>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</si>
  <si>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</si>
  <si>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</si>
  <si>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</si>
  <si>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</si>
  <si>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</si>
  <si>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</si>
  <si>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</si>
  <si>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</si>
  <si>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</si>
  <si>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</si>
  <si>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</si>
  <si>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</si>
  <si>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</si>
  <si>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</si>
  <si>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</si>
  <si>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</si>
  <si>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</si>
  <si>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</si>
  <si>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</si>
  <si>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</si>
  <si>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</si>
  <si>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</si>
  <si>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</si>
  <si>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</si>
  <si>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</si>
  <si>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</si>
  <si>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</si>
  <si>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</si>
  <si>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</si>
  <si>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</si>
  <si>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</si>
  <si>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</si>
  <si>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</si>
  <si>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</si>
  <si>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</si>
  <si>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</si>
  <si>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</si>
  <si>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</si>
  <si>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</si>
  <si>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</si>
  <si>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</si>
  <si>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</si>
  <si>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</si>
  <si>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</si>
  <si>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</si>
  <si>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</si>
  <si>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</si>
  <si>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</si>
  <si>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</si>
  <si>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</si>
  <si>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</si>
  <si>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</si>
  <si>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</si>
  <si>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</si>
  <si>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</si>
  <si>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</si>
  <si>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</si>
  <si>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</si>
  <si>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</si>
  <si>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</si>
  <si>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</si>
  <si>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</si>
  <si>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</si>
  <si>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</si>
  <si>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</si>
  <si>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</si>
  <si>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</si>
  <si>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</si>
  <si>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</si>
  <si>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</si>
  <si>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</si>
  <si>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</si>
  <si>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</si>
  <si>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</si>
  <si>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</si>
  <si>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</si>
  <si>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</si>
  <si>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</si>
  <si>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</si>
  <si>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</si>
  <si>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</si>
  <si>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</si>
  <si>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</si>
  <si>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</si>
  <si>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</si>
  <si>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</si>
  <si>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</si>
  <si>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</si>
  <si>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</si>
  <si>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</si>
  <si>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</si>
  <si>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</si>
  <si>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</si>
  <si>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</si>
  <si>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</si>
  <si>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</si>
  <si>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</si>
  <si>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</si>
  <si>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</si>
  <si>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</si>
  <si>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</si>
  <si>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</si>
  <si>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</si>
  <si>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</si>
  <si>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</si>
  <si>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</si>
  <si>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</si>
  <si>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</si>
  <si>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</si>
  <si>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</si>
  <si>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</si>
  <si>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</si>
  <si>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</si>
  <si>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</si>
  <si>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</si>
  <si>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</si>
  <si>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</si>
  <si>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</si>
  <si>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</si>
  <si>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</si>
  <si>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</si>
  <si>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</si>
  <si>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</si>
  <si>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</si>
  <si>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</si>
  <si>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</si>
  <si>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</si>
  <si>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</si>
  <si>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</si>
  <si>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</si>
  <si>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</si>
  <si>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</si>
  <si>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</si>
  <si>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</si>
  <si>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</si>
  <si>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</si>
  <si>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</si>
  <si>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</si>
  <si>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</si>
  <si>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</si>
  <si>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</si>
  <si>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</si>
  <si>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</si>
  <si>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</si>
  <si>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</si>
  <si>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</si>
  <si>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</si>
  <si>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</si>
  <si>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</si>
  <si>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</si>
  <si>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</si>
  <si>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</si>
  <si>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</si>
  <si>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</si>
  <si>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</si>
  <si>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</si>
  <si>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</si>
  <si>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</si>
  <si>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</si>
  <si>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</si>
  <si>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</si>
  <si>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</si>
  <si>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</si>
  <si>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</si>
  <si>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</si>
  <si>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</si>
  <si>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</si>
  <si>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</si>
  <si>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</si>
  <si>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</si>
  <si>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</si>
  <si>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</si>
  <si>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</si>
  <si>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</si>
  <si>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</si>
  <si>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</si>
  <si>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</si>
  <si>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</si>
  <si>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</si>
  <si>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</si>
  <si>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</si>
  <si>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</si>
  <si>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</si>
  <si>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</si>
  <si>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</si>
  <si>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</si>
  <si>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</si>
  <si>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</si>
  <si>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</si>
  <si>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</si>
  <si>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</si>
  <si>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</si>
  <si>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</si>
  <si>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</si>
  <si>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</si>
  <si>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</si>
  <si>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</si>
  <si>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</si>
  <si>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</si>
  <si>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</si>
  <si>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</si>
  <si>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</si>
  <si>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</si>
  <si>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</si>
  <si>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</si>
  <si>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</si>
  <si>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</si>
  <si>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</si>
  <si>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</si>
  <si>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</si>
  <si>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</si>
  <si>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</si>
  <si>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</si>
  <si>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</si>
  <si>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</si>
  <si>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</si>
  <si>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</si>
  <si>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</si>
  <si>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</si>
  <si>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</si>
  <si>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</si>
  <si>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</si>
  <si>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</si>
  <si>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</si>
  <si>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</si>
  <si>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</si>
  <si>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</si>
  <si>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</si>
  <si>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</si>
  <si>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</si>
  <si>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</si>
  <si>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</si>
  <si>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</si>
  <si>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</si>
  <si>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</si>
  <si>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</si>
  <si>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</si>
  <si>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</si>
  <si>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</si>
  <si>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</si>
  <si>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</si>
  <si>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</si>
  <si>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</si>
  <si>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</si>
  <si>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</si>
  <si>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</si>
  <si>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</si>
  <si>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</si>
  <si>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</si>
  <si>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</si>
  <si>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</si>
  <si>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</si>
  <si>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</si>
  <si>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</si>
  <si>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</si>
  <si>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</si>
  <si>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</si>
  <si>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</si>
  <si>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</si>
  <si>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</si>
  <si>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</si>
  <si>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</si>
  <si>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</si>
  <si>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</si>
  <si>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</si>
  <si>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</si>
  <si>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</si>
  <si>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</si>
  <si>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</si>
  <si>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</si>
  <si>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</si>
  <si>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</si>
  <si>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</si>
  <si>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</si>
  <si>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</si>
  <si>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</si>
  <si>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</si>
  <si>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</si>
  <si>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</si>
  <si>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</si>
  <si>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</si>
  <si>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</si>
  <si>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</si>
  <si>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</si>
  <si>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</si>
  <si>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</si>
  <si>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</si>
  <si>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</si>
  <si>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</si>
  <si>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</si>
  <si>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</si>
  <si>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</si>
  <si>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</si>
  <si>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</si>
  <si>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</si>
  <si>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</si>
  <si>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</si>
  <si>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</si>
  <si>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</si>
  <si>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</si>
  <si>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</si>
  <si>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</si>
  <si>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</si>
  <si>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</si>
  <si>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</si>
  <si>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</si>
  <si>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</si>
  <si>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</si>
  <si>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</si>
  <si>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</si>
  <si>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</si>
  <si>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</si>
  <si>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</si>
  <si>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</si>
  <si>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</si>
  <si>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</si>
  <si>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</si>
  <si>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</si>
  <si>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</si>
  <si>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</si>
  <si>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</si>
  <si>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</si>
  <si>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</si>
  <si>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</si>
  <si>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</si>
  <si>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</si>
  <si>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</si>
  <si>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</si>
  <si>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</si>
  <si>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</si>
  <si>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</si>
  <si>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</si>
  <si>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</si>
  <si>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</si>
  <si>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</si>
  <si>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</si>
  <si>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</si>
  <si>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</si>
  <si>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</si>
  <si>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</si>
  <si>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</si>
  <si>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</si>
  <si>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</si>
  <si>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</si>
  <si>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</si>
  <si>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</si>
  <si>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</si>
  <si>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</si>
  <si>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</si>
  <si>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</si>
  <si>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</si>
  <si>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</si>
  <si>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</si>
  <si>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</si>
  <si>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</si>
  <si>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</si>
  <si>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</si>
  <si>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</si>
  <si>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</si>
  <si>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</si>
  <si>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</si>
  <si>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</si>
  <si>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</si>
  <si>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</si>
  <si>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</si>
  <si>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</si>
  <si>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</si>
  <si>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</si>
  <si>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</si>
  <si>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</si>
  <si>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</si>
  <si>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</si>
  <si>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</si>
  <si>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</si>
  <si>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</si>
  <si>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</si>
  <si>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</si>
  <si>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</si>
  <si>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</si>
  <si>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</si>
  <si>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</si>
  <si>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</si>
  <si>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</si>
  <si>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</si>
  <si>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</si>
  <si>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</si>
  <si>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</si>
  <si>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</si>
  <si>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</si>
  <si>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</si>
  <si>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</si>
  <si>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</si>
  <si>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</si>
  <si>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</si>
  <si>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</si>
  <si>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</si>
  <si>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</si>
  <si>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</si>
  <si>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</si>
  <si>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</si>
  <si>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</si>
  <si>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</si>
  <si>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</si>
  <si>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</si>
  <si>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</si>
  <si>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</si>
  <si>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</si>
  <si>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</si>
  <si>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</si>
  <si>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</si>
  <si>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</si>
  <si>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</si>
  <si>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</si>
  <si>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</si>
  <si>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</si>
  <si>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</si>
  <si>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</si>
  <si>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</si>
  <si>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</si>
  <si>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</si>
  <si>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</si>
  <si>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</si>
  <si>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</si>
  <si>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</si>
  <si>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</si>
  <si>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</si>
  <si>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</si>
  <si>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</si>
  <si>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</si>
  <si>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</si>
  <si>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</si>
  <si>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</si>
  <si>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</si>
  <si>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</si>
  <si>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</si>
  <si>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</si>
  <si>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</si>
  <si>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</si>
  <si>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</si>
  <si>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</si>
  <si>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</si>
  <si>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</si>
  <si>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</si>
  <si>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</si>
  <si>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</si>
  <si>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</si>
  <si>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</si>
  <si>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</si>
  <si>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</si>
  <si>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</si>
  <si>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</si>
  <si>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</si>
  <si>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</si>
  <si>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</si>
  <si>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</si>
  <si>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</si>
  <si>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</si>
  <si>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</si>
  <si>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</si>
  <si>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</si>
  <si>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</si>
  <si>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</si>
  <si>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</si>
  <si>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</si>
  <si>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</si>
  <si>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</si>
  <si>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</si>
  <si>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</si>
  <si>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</si>
  <si>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</si>
  <si>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</si>
  <si>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</si>
  <si>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</si>
  <si>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</si>
  <si>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</si>
  <si>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</si>
  <si>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</si>
  <si>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</si>
  <si>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</si>
  <si>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</si>
  <si>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</si>
  <si>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</si>
  <si>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</si>
  <si>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</si>
  <si>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</si>
  <si>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</si>
  <si>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</si>
  <si>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</si>
  <si>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</si>
  <si>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</si>
  <si>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</si>
  <si>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</si>
  <si>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</si>
  <si>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</si>
  <si>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</si>
  <si>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</si>
  <si>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</si>
  <si>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</si>
  <si>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</si>
  <si>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</si>
  <si>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</si>
  <si>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</si>
  <si>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</si>
  <si>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</si>
  <si>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</si>
  <si>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</si>
  <si>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</si>
  <si>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</si>
  <si>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</si>
  <si>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</si>
  <si>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</si>
  <si>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</si>
  <si>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</si>
  <si>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</si>
  <si>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</si>
  <si>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</si>
  <si>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</si>
  <si>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</si>
  <si>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</si>
  <si>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</si>
  <si>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</si>
  <si>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</si>
  <si>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</si>
  <si>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</si>
  <si>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</si>
  <si>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</si>
  <si>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</si>
  <si>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</si>
  <si>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</si>
  <si>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</si>
  <si>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</si>
  <si>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</si>
  <si>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</si>
  <si>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</si>
  <si>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</si>
  <si>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</si>
  <si>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</si>
  <si>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</si>
  <si>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</si>
  <si>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</si>
  <si>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</si>
  <si>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</si>
  <si>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</si>
  <si>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</si>
  <si>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</si>
  <si>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</si>
  <si>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</si>
  <si>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</si>
  <si>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</si>
  <si>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</si>
  <si>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</si>
  <si>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</si>
  <si>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</si>
  <si>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</si>
  <si>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</si>
  <si>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</si>
  <si>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</si>
  <si>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</si>
  <si>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</si>
  <si>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</si>
  <si>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</si>
  <si>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</si>
  <si>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</si>
  <si>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</si>
  <si>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</si>
  <si>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</si>
  <si>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</si>
  <si>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</si>
  <si>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</si>
  <si>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</si>
  <si>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</si>
  <si>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</si>
  <si>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</si>
  <si>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</si>
  <si>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</si>
  <si>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</si>
  <si>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</si>
  <si>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</si>
  <si>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</si>
  <si>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</si>
  <si>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</si>
  <si>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</si>
  <si>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</si>
  <si>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</si>
  <si>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</si>
  <si>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</si>
  <si>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</si>
  <si>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</si>
  <si>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</si>
  <si>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</si>
  <si>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</si>
  <si>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</si>
  <si>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</si>
  <si>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</si>
  <si>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</si>
  <si>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</si>
  <si>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</si>
  <si>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</si>
  <si>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</si>
  <si>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</si>
  <si>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</si>
  <si>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</si>
  <si>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</si>
  <si>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</si>
  <si>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</si>
  <si>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</si>
  <si>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</si>
  <si>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</si>
  <si>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</si>
  <si>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</si>
  <si>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</si>
  <si>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</si>
  <si>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</si>
  <si>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</si>
  <si>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</si>
  <si>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</si>
  <si>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</si>
  <si>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</si>
  <si>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</si>
  <si>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</si>
  <si>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</si>
  <si>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</si>
  <si>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</si>
  <si>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</si>
  <si>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</si>
  <si>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</si>
  <si>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</si>
  <si>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</si>
  <si>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</si>
  <si>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</si>
  <si>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</si>
  <si>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</si>
  <si>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</si>
  <si>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</si>
  <si>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</si>
  <si>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</si>
  <si>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</si>
  <si>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</si>
  <si>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</si>
  <si>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</si>
  <si>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</si>
  <si>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</si>
  <si>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</si>
  <si>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</si>
  <si>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</si>
  <si>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</si>
  <si>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</si>
  <si>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</si>
  <si>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</si>
  <si>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</si>
  <si>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</si>
  <si>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</si>
  <si>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</si>
  <si>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</si>
  <si>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</si>
  <si>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</si>
  <si>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</si>
  <si>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</si>
  <si>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</si>
  <si>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</si>
  <si>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</si>
  <si>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</si>
  <si>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</si>
  <si>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</si>
  <si>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</si>
  <si>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</si>
  <si>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</si>
  <si>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</si>
  <si>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</si>
  <si>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</si>
  <si>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</si>
  <si>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</si>
  <si>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</si>
  <si>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</si>
  <si>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</si>
  <si>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</si>
  <si>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</si>
  <si>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</si>
  <si>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</si>
  <si>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</si>
  <si>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</si>
  <si>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</si>
  <si>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</si>
  <si>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</si>
  <si>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</si>
  <si>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</si>
  <si>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</si>
  <si>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</si>
  <si>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</si>
  <si>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</si>
  <si>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</si>
  <si>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</si>
  <si>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</si>
  <si>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</si>
  <si>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</si>
  <si>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</si>
  <si>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</si>
  <si>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</si>
  <si>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</si>
  <si>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</si>
  <si>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</si>
  <si>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</si>
  <si>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</si>
  <si>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</si>
  <si>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</si>
  <si>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</si>
  <si>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</si>
  <si>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</si>
  <si>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</si>
  <si>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</si>
  <si>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</si>
  <si>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</si>
  <si>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</si>
  <si>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</si>
  <si>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</si>
  <si>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</si>
  <si>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</si>
  <si>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</si>
  <si>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</si>
  <si>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</si>
  <si>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</si>
  <si>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</si>
  <si>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</si>
  <si>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</si>
  <si>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</si>
  <si>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</si>
  <si>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</si>
  <si>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</si>
  <si>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</si>
  <si>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</si>
  <si>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</si>
  <si>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</si>
  <si>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</si>
  <si>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</si>
  <si>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</si>
  <si>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</si>
  <si>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</si>
  <si>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</si>
  <si>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</si>
  <si>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</si>
  <si>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</si>
  <si>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</si>
  <si>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</si>
  <si>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</si>
  <si>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</si>
  <si>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</si>
  <si>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</si>
  <si>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</si>
  <si>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</si>
  <si>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</si>
  <si>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</si>
  <si>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</si>
  <si>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</si>
  <si>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</si>
  <si>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</si>
  <si>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</si>
  <si>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</si>
  <si>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</si>
  <si>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</si>
  <si>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</si>
  <si>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</si>
  <si>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</si>
  <si>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</si>
  <si>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</si>
  <si>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</si>
  <si>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</si>
  <si>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</si>
  <si>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</si>
  <si>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</si>
  <si>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</si>
  <si>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</si>
  <si>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</si>
  <si>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</si>
  <si>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</si>
  <si>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</si>
  <si>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</si>
  <si>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</si>
  <si>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</si>
  <si>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</si>
  <si>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</si>
  <si>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</si>
  <si>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</si>
  <si>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</si>
  <si>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</si>
  <si>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</si>
  <si>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</si>
  <si>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</si>
  <si>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</si>
  <si>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</si>
  <si>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</si>
  <si>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</si>
  <si>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</si>
  <si>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</si>
  <si>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</si>
  <si>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</si>
  <si>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</si>
  <si>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</si>
  <si>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</si>
  <si>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</si>
  <si>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</si>
  <si>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</si>
  <si>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</si>
  <si>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</si>
  <si>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</si>
  <si>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</si>
  <si>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</si>
  <si>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</si>
  <si>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</si>
  <si>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</si>
  <si>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</si>
  <si>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</si>
  <si>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</si>
  <si>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</si>
  <si>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</si>
  <si>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</si>
  <si>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</si>
  <si>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</si>
  <si>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</si>
  <si>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</si>
  <si>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</si>
  <si>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</si>
  <si>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</si>
  <si>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</si>
  <si>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</si>
  <si>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</si>
  <si>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</si>
  <si>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</si>
  <si>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</si>
  <si>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</si>
  <si>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</si>
  <si>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</si>
  <si>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</si>
  <si>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</si>
  <si>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</si>
  <si>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</si>
  <si>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</si>
  <si>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</si>
  <si>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</si>
  <si>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</si>
  <si>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</si>
  <si>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</si>
  <si>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</si>
  <si>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</si>
  <si>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</si>
  <si>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</si>
  <si>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</si>
  <si>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</si>
  <si>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</si>
  <si>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</si>
  <si>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</si>
  <si>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</si>
  <si>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</si>
  <si>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</si>
  <si>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</si>
  <si>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</si>
  <si>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</si>
  <si>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</si>
  <si>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</si>
  <si>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</si>
  <si>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</si>
  <si>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</si>
  <si>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</si>
  <si>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</si>
  <si>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</si>
  <si>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</si>
  <si>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</si>
  <si>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</si>
  <si>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</si>
  <si>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</si>
  <si>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</si>
  <si>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</si>
  <si>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</si>
  <si>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</si>
  <si>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</si>
  <si>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</si>
  <si>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</si>
  <si>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</si>
  <si>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</si>
  <si>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</si>
  <si>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</si>
  <si>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</si>
  <si>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</si>
  <si>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</si>
  <si>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</si>
  <si>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</si>
  <si>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</si>
  <si>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</si>
  <si>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</si>
  <si>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</si>
  <si>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</si>
  <si>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</si>
  <si>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</si>
  <si>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</si>
  <si>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</si>
  <si>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</si>
  <si>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</si>
  <si>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</si>
  <si>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</si>
  <si>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</si>
  <si>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</si>
  <si>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</si>
  <si>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</si>
  <si>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</si>
  <si>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</si>
  <si>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</si>
  <si>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</si>
  <si>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</si>
  <si>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</si>
  <si>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</si>
  <si>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</si>
  <si>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</si>
  <si>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</si>
  <si>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</si>
  <si>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</si>
  <si>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</si>
  <si>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</si>
  <si>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</si>
  <si>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</si>
  <si>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</si>
  <si>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</si>
  <si>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</si>
  <si>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</si>
  <si>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</si>
  <si>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</si>
  <si>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</si>
  <si>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</si>
  <si>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</si>
  <si>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</si>
  <si>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</si>
  <si>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</si>
  <si>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</si>
  <si>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</si>
  <si>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</si>
  <si>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</si>
  <si>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</si>
  <si>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</si>
  <si>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</si>
  <si>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</si>
  <si>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</si>
  <si>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</si>
  <si>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</si>
  <si>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</si>
  <si>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</si>
  <si>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</si>
  <si>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</si>
  <si>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</si>
  <si>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</si>
  <si>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</si>
  <si>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</si>
  <si>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</si>
  <si>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</si>
  <si>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</si>
  <si>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</si>
  <si>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</si>
  <si>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</si>
  <si>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</si>
  <si>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</si>
  <si>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</si>
  <si>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</si>
  <si>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</si>
  <si>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</si>
  <si>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</si>
  <si>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</si>
  <si>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</si>
  <si>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</si>
  <si>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</si>
  <si>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</si>
  <si>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</si>
  <si>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</si>
  <si>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</si>
  <si>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</si>
  <si>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</si>
  <si>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</si>
  <si>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</si>
  <si>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</si>
  <si>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</si>
  <si>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</si>
  <si>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</si>
  <si>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</si>
  <si>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</si>
  <si>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</si>
  <si>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</si>
  <si>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</si>
  <si>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</si>
  <si>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</si>
  <si>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</si>
  <si>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</si>
  <si>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</si>
  <si>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</si>
  <si>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</si>
  <si>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</si>
  <si>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</si>
  <si>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</si>
  <si>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</si>
  <si>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</si>
  <si>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</si>
  <si>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</si>
  <si>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</si>
  <si>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</si>
  <si>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</si>
  <si>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</si>
  <si>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</si>
  <si>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</si>
  <si>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</si>
  <si>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</si>
  <si>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</si>
  <si>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</si>
  <si>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</si>
  <si>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</si>
  <si>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</si>
  <si>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</si>
  <si>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</si>
  <si>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</si>
  <si>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</si>
  <si>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</si>
  <si>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</si>
  <si>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</si>
  <si>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</si>
  <si>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</si>
  <si>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</si>
  <si>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</si>
  <si>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</si>
  <si>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</si>
  <si>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</si>
  <si>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</si>
  <si>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</si>
  <si>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</si>
  <si>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</si>
  <si>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</si>
  <si>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</si>
  <si>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</si>
  <si>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</si>
  <si>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</si>
  <si>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</si>
  <si>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</si>
  <si>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</si>
  <si>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</si>
  <si>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</si>
  <si>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</si>
  <si>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</si>
  <si>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</si>
  <si>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</si>
  <si>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</si>
  <si>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</si>
  <si>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</si>
  <si>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</si>
  <si>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</si>
  <si>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</si>
  <si>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</si>
  <si>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</si>
  <si>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</si>
  <si>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</si>
  <si>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</si>
  <si>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</si>
  <si>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</si>
  <si>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</si>
  <si>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</si>
  <si>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</si>
  <si>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</si>
  <si>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</si>
  <si>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</si>
  <si>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</si>
  <si>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</si>
  <si>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</si>
  <si>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</si>
  <si>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</si>
  <si>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</si>
  <si>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</si>
  <si>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</si>
  <si>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</si>
  <si>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</si>
  <si>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</si>
  <si>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</si>
  <si>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</si>
  <si>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</si>
  <si>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</si>
  <si>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</si>
  <si>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</si>
  <si>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</si>
  <si>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</si>
  <si>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</si>
  <si>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</si>
  <si>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</si>
  <si>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</si>
  <si>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</si>
  <si>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</si>
  <si>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</si>
  <si>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</si>
  <si>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</si>
  <si>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</si>
  <si>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</si>
  <si>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</si>
  <si>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</si>
  <si>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</si>
  <si>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</si>
  <si>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</si>
  <si>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</si>
  <si>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</si>
  <si>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</si>
  <si>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</si>
  <si>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</si>
  <si>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</si>
  <si>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</si>
  <si>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</si>
  <si>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</si>
  <si>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</si>
  <si>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</si>
  <si>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</si>
  <si>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</si>
  <si>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</si>
  <si>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</si>
  <si>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</si>
  <si>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</si>
  <si>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</si>
  <si>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</si>
  <si>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</si>
  <si>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</si>
  <si>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</si>
  <si>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</si>
  <si>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</si>
  <si>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</si>
  <si>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</si>
  <si>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</si>
  <si>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</si>
  <si>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</si>
  <si>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</si>
  <si>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</si>
  <si>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</si>
  <si>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</si>
  <si>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</si>
  <si>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</si>
  <si>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</si>
  <si>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</si>
  <si>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</si>
  <si>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</si>
  <si>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</si>
  <si>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</si>
  <si>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</si>
  <si>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</si>
  <si>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</si>
  <si>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</si>
  <si>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</si>
  <si>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</si>
  <si>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</si>
  <si>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</si>
  <si>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</si>
  <si>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</si>
  <si>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</si>
  <si>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</si>
  <si>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</si>
  <si>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</si>
  <si>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</si>
  <si>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</si>
  <si>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</si>
  <si>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</si>
  <si>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</si>
  <si>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</si>
  <si>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</si>
  <si>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</si>
  <si>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</si>
  <si>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</si>
  <si>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</si>
  <si>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</si>
  <si>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</si>
  <si>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</si>
  <si>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</si>
  <si>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</si>
  <si>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</si>
  <si>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</si>
  <si>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</si>
  <si>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</si>
  <si>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</si>
  <si>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</si>
  <si>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</si>
  <si>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</si>
  <si>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</si>
  <si>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</si>
  <si>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</si>
  <si>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</si>
  <si>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</si>
  <si>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</si>
  <si>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</si>
  <si>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</si>
  <si>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</si>
  <si>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</si>
  <si>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</si>
  <si>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</si>
  <si>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</si>
  <si>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</si>
  <si>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</si>
  <si>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</si>
  <si>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</si>
  <si>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</si>
  <si>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</si>
  <si>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</si>
  <si>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</si>
  <si>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</si>
  <si>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</si>
  <si>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</si>
  <si>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</si>
  <si>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</si>
  <si>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</si>
  <si>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</si>
  <si>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</si>
  <si>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</si>
  <si>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</si>
  <si>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</si>
  <si>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</si>
  <si>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</si>
  <si>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</si>
  <si>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</si>
  <si>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</si>
  <si>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</si>
  <si>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</si>
  <si>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</si>
  <si>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</si>
  <si>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</si>
  <si>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</si>
  <si>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</si>
  <si>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</si>
  <si>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</si>
  <si>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</si>
  <si>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</si>
  <si>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</si>
  <si>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</si>
  <si>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</si>
  <si>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</si>
  <si>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</si>
  <si>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</si>
  <si>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</si>
  <si>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</si>
  <si>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</si>
  <si>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</si>
  <si>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</si>
  <si>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</si>
  <si>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</si>
  <si>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</si>
  <si>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</si>
  <si>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</si>
  <si>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</si>
  <si>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</si>
  <si>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</si>
  <si>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</si>
  <si>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</si>
  <si>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</si>
  <si>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</si>
  <si>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</si>
  <si>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</si>
  <si>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</si>
  <si>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</si>
  <si>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</si>
  <si>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</si>
  <si>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</si>
  <si>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</si>
  <si>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</si>
  <si>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</si>
  <si>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</si>
  <si>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</si>
  <si>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</si>
  <si>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</si>
  <si>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</si>
  <si>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</si>
  <si>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</si>
  <si>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</si>
  <si>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</si>
  <si>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</si>
  <si>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</si>
  <si>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</si>
  <si>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</si>
  <si>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</si>
  <si>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</si>
  <si>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</si>
  <si>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</si>
  <si>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</si>
  <si>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</si>
  <si>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</si>
  <si>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</si>
  <si>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</si>
  <si>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</si>
  <si>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</si>
  <si>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</si>
  <si>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</si>
  <si>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</si>
  <si>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</si>
  <si>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</si>
  <si>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</si>
  <si>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</si>
  <si>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</si>
  <si>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</si>
  <si>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</si>
  <si>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</si>
  <si>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</si>
  <si>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</si>
  <si>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</si>
  <si>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</si>
  <si>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</si>
  <si>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</si>
  <si>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</si>
  <si>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</si>
  <si>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</si>
  <si>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</si>
  <si>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</si>
  <si>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</si>
  <si>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</si>
  <si>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</si>
  <si>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</si>
  <si>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</si>
  <si>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</si>
  <si>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</si>
  <si>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</si>
  <si>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</si>
  <si>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</si>
  <si>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</si>
  <si>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</si>
  <si>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</si>
  <si>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</si>
  <si>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</si>
  <si>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</si>
  <si>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</si>
  <si>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</si>
  <si>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</si>
  <si>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</si>
  <si>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</si>
  <si>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</si>
  <si>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</si>
  <si>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</si>
  <si>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</si>
  <si>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</si>
  <si>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</si>
  <si>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</si>
  <si>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</si>
  <si>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</si>
  <si>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</si>
  <si>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</si>
  <si>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</si>
  <si>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</si>
  <si>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</si>
  <si>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</si>
  <si>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</si>
  <si>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</si>
  <si>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</si>
  <si>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</si>
  <si>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</si>
  <si>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</si>
  <si>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</si>
  <si>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</si>
  <si>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</si>
  <si>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</si>
  <si>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</si>
  <si>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</si>
  <si>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</si>
  <si>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</si>
  <si>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</si>
  <si>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</si>
  <si>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</si>
  <si>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</si>
  <si>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</si>
  <si>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</si>
  <si>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</si>
  <si>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</si>
  <si>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</si>
  <si>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</si>
  <si>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</si>
  <si>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</si>
  <si>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</si>
  <si>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</si>
  <si>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</si>
  <si>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</si>
  <si>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</si>
  <si>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</si>
  <si>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</si>
  <si>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</si>
  <si>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</si>
  <si>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</si>
  <si>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</si>
  <si>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</si>
  <si>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</si>
  <si>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</si>
  <si>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</si>
  <si>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</si>
  <si>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</si>
  <si>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</si>
  <si>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</si>
  <si>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</si>
  <si>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</si>
  <si>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</si>
  <si>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</si>
  <si>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</si>
  <si>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</si>
  <si>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</si>
  <si>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</si>
  <si>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</si>
  <si>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</si>
  <si>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</si>
  <si>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</si>
  <si>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</si>
  <si>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</si>
  <si>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</si>
  <si>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</si>
  <si>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</si>
  <si>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</si>
  <si>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</si>
  <si>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</si>
  <si>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</si>
  <si>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</si>
  <si>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</si>
  <si>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</si>
  <si>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</si>
  <si>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</si>
  <si>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</si>
  <si>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</si>
  <si>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</si>
  <si>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</si>
  <si>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</si>
  <si>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</si>
  <si>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</si>
  <si>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</si>
  <si>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</si>
  <si>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</si>
  <si>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</si>
  <si>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</si>
  <si>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</si>
  <si>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</si>
  <si>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</si>
  <si>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</si>
  <si>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</si>
  <si>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</si>
  <si>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</si>
  <si>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</si>
  <si>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</si>
  <si>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</si>
  <si>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</si>
  <si>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</si>
  <si>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</si>
  <si>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</si>
  <si>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</si>
  <si>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</si>
  <si>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</si>
  <si>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</si>
  <si>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</si>
  <si>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</si>
  <si>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</si>
  <si>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</si>
  <si>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</si>
  <si>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</si>
  <si>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</si>
  <si>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</si>
  <si>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</si>
  <si>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</si>
  <si>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</si>
  <si>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</si>
  <si>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</si>
  <si>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</si>
  <si>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</si>
  <si>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</si>
  <si>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</si>
  <si>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</si>
  <si>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</si>
  <si>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</si>
  <si>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</si>
  <si>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</si>
  <si>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</si>
  <si>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</si>
  <si>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</si>
  <si>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</si>
  <si>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</si>
  <si>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</si>
  <si>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</si>
  <si>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</si>
  <si>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</si>
  <si>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</si>
  <si>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</si>
  <si>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</si>
  <si>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</si>
  <si>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</si>
  <si>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</si>
  <si>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</si>
  <si>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</si>
  <si>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</si>
  <si>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</si>
  <si>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</si>
  <si>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</si>
  <si>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</si>
  <si>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</si>
  <si>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</si>
  <si>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</si>
  <si>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</si>
  <si>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</si>
  <si>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</si>
  <si>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</si>
  <si>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</si>
  <si>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</si>
  <si>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</si>
  <si>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</si>
  <si>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</si>
  <si>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</si>
  <si>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</si>
  <si>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</si>
  <si>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</si>
  <si>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</si>
  <si>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</si>
  <si>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</si>
  <si>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</si>
  <si>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</si>
  <si>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</si>
  <si>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</si>
  <si>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</si>
  <si>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</si>
  <si>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</si>
  <si>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</si>
  <si>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</si>
  <si>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</si>
  <si>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</si>
  <si>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</si>
  <si>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</si>
  <si>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</si>
  <si>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</si>
  <si>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</si>
  <si>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</si>
  <si>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</si>
  <si>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</si>
  <si>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</si>
  <si>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</si>
  <si>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</si>
  <si>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</si>
  <si>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</si>
  <si>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</si>
  <si>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</si>
  <si>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</si>
  <si>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</si>
  <si>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</si>
  <si>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</si>
  <si>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</si>
  <si>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</si>
  <si>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</si>
  <si>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</si>
  <si>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</si>
  <si>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</si>
  <si>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</si>
  <si>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</si>
  <si>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</si>
  <si>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</si>
  <si>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</si>
  <si>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</si>
  <si>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</si>
  <si>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</si>
  <si>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</si>
  <si>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</si>
  <si>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</si>
  <si>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</si>
  <si>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</si>
  <si>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</si>
  <si>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</si>
  <si>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</si>
  <si>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</si>
  <si>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</si>
  <si>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</si>
  <si>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</si>
  <si>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</si>
  <si>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</si>
  <si>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</si>
  <si>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</si>
  <si>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</si>
  <si>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</si>
  <si>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</si>
  <si>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</si>
  <si>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</si>
  <si>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</si>
  <si>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</si>
  <si>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</si>
  <si>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</si>
  <si>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</si>
  <si>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</si>
  <si>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</si>
  <si>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</si>
  <si>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</si>
  <si>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</si>
  <si>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</si>
  <si>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</si>
  <si>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</si>
  <si>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</si>
  <si>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</si>
  <si>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</si>
  <si>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</si>
  <si>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</si>
  <si>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</si>
  <si>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</si>
  <si>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</si>
  <si>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</si>
  <si>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</si>
  <si>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</si>
  <si>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</si>
  <si>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</si>
  <si>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</si>
  <si>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</si>
  <si>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</si>
  <si>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</si>
  <si>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</si>
  <si>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</si>
  <si>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</si>
  <si>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</si>
  <si>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</si>
  <si>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</si>
  <si>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</si>
  <si>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</si>
  <si>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</si>
  <si>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</si>
  <si>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</si>
  <si>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</si>
  <si>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</si>
  <si>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</si>
  <si>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</si>
  <si>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</si>
  <si>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</si>
  <si>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</si>
  <si>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</si>
  <si>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</si>
  <si>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</si>
  <si>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</si>
  <si>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</si>
  <si>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</si>
  <si>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</si>
  <si>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</si>
  <si>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</si>
  <si>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</si>
  <si>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</si>
  <si>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</si>
  <si>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</si>
  <si>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</si>
  <si>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</si>
  <si>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</si>
  <si>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</si>
  <si>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</si>
  <si>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</si>
  <si>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</si>
  <si>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</si>
  <si>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</si>
  <si>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</si>
  <si>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</si>
  <si>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</si>
  <si>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</si>
  <si>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</si>
  <si>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</si>
  <si>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</si>
  <si>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</si>
  <si>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</si>
  <si>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</si>
  <si>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</si>
  <si>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</si>
  <si>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</si>
  <si>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</si>
  <si>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</si>
  <si>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</si>
  <si>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</si>
  <si>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</si>
  <si>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</si>
  <si>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</si>
  <si>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</si>
  <si>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</si>
  <si>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</si>
  <si>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</si>
  <si>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</si>
  <si>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</si>
  <si>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</si>
  <si>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</si>
  <si>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</si>
  <si>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</si>
  <si>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</si>
  <si>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</si>
  <si>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</si>
  <si>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</si>
  <si>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</si>
  <si>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</si>
  <si>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</si>
  <si>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</si>
  <si>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</si>
  <si>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</si>
  <si>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</si>
  <si>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</si>
  <si>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</si>
  <si>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</si>
  <si>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</si>
  <si>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</si>
  <si>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</si>
  <si>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</si>
  <si>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</si>
  <si>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</si>
  <si>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</si>
  <si>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</si>
  <si>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</si>
  <si>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</si>
  <si>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</si>
  <si>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</si>
  <si>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</si>
  <si>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</si>
  <si>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</si>
  <si>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</si>
  <si>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</si>
  <si>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</si>
  <si>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</si>
  <si>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</si>
  <si>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</si>
  <si>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</si>
  <si>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</si>
  <si>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</si>
  <si>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</si>
  <si>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</si>
  <si>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</si>
  <si>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</si>
  <si>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</si>
  <si>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</si>
  <si>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</si>
  <si>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</si>
  <si>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</si>
  <si>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</si>
  <si>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</si>
  <si>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</si>
  <si>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</si>
  <si>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</si>
  <si>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</si>
  <si>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</si>
  <si>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</si>
  <si>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</si>
  <si>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</si>
  <si>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</si>
  <si>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</si>
  <si>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</si>
  <si>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</si>
  <si>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</si>
  <si>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</si>
  <si>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</si>
  <si>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</si>
  <si>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</si>
  <si>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</si>
  <si>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</si>
  <si>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</si>
  <si>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</si>
  <si>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</si>
  <si>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</si>
  <si>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</si>
  <si>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</si>
  <si>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</si>
  <si>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</si>
  <si>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</si>
  <si>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</si>
  <si>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</si>
  <si>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</si>
  <si>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</si>
  <si>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</si>
  <si>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</si>
  <si>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</si>
  <si>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</si>
  <si>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</si>
  <si>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</si>
  <si>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</si>
  <si>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</si>
  <si>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</si>
  <si>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</si>
  <si>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</si>
  <si>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</si>
  <si>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</si>
  <si>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</si>
  <si>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</si>
  <si>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</si>
  <si>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</si>
  <si>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</si>
  <si>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</si>
  <si>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</si>
  <si>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</si>
  <si>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</si>
  <si>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</si>
  <si>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</si>
  <si>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</si>
  <si>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</si>
  <si>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</si>
  <si>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</si>
  <si>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</si>
  <si>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</si>
  <si>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</si>
  <si>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</si>
  <si>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</si>
  <si>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</si>
  <si>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</si>
  <si>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</si>
  <si>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</si>
  <si>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</si>
  <si>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</si>
  <si>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</si>
  <si>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</si>
  <si>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</si>
  <si>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</si>
  <si>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</si>
  <si>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</si>
  <si>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</si>
  <si>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</si>
  <si>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</si>
  <si>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</si>
  <si>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</si>
  <si>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</si>
  <si>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</si>
  <si>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</si>
  <si>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</si>
  <si>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</si>
  <si>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</si>
  <si>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</si>
  <si>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</si>
  <si>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</si>
  <si>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</si>
  <si>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</si>
  <si>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</si>
  <si>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</si>
  <si>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</si>
  <si>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</si>
  <si>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</si>
  <si>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</si>
  <si>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</si>
  <si>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</si>
  <si>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</si>
  <si>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</si>
  <si>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</si>
  <si>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</si>
  <si>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</si>
  <si>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</si>
  <si>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</si>
  <si>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</si>
  <si>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</si>
  <si>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</si>
  <si>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</si>
  <si>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</si>
  <si>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</si>
  <si>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</si>
  <si>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</si>
  <si>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</si>
  <si>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</si>
  <si>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</si>
  <si>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</si>
  <si>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</si>
  <si>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</si>
  <si>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</si>
  <si>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</si>
  <si>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</si>
  <si>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</si>
  <si>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</si>
  <si>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</si>
  <si>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</si>
  <si>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</si>
  <si>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</si>
  <si>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</si>
  <si>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</si>
  <si>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</si>
  <si>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</si>
  <si>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</si>
  <si>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</si>
  <si>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</si>
  <si>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</si>
  <si>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</si>
  <si>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</si>
  <si>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</si>
  <si>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</si>
  <si>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</si>
  <si>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</si>
  <si>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</si>
  <si>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</si>
  <si>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</si>
  <si>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</si>
  <si>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</si>
  <si>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</si>
  <si>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</si>
  <si>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</si>
  <si>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</si>
  <si>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</si>
  <si>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</si>
  <si>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</si>
  <si>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</si>
  <si>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</si>
  <si>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</si>
  <si>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</si>
  <si>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</si>
  <si>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</si>
  <si>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</si>
  <si>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</si>
  <si>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</si>
  <si>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</si>
  <si>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</si>
  <si>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</si>
  <si>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</si>
  <si>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</si>
  <si>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</si>
  <si>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</si>
  <si>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</si>
  <si>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</si>
  <si>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</si>
  <si>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</si>
  <si>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</si>
  <si>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</si>
  <si>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</si>
  <si>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</si>
  <si>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</si>
  <si>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</si>
  <si>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</si>
  <si>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</si>
  <si>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</si>
  <si>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</si>
  <si>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</si>
  <si>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</si>
  <si>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</si>
  <si>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</si>
  <si>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</si>
  <si>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</si>
  <si>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</si>
  <si>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</si>
  <si>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</si>
  <si>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</si>
  <si>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</si>
  <si>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</si>
  <si>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</si>
  <si>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</si>
  <si>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</si>
  <si>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</si>
  <si>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</si>
  <si>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</si>
  <si>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</si>
  <si>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</si>
  <si>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</si>
  <si>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</si>
  <si>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</si>
  <si>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</si>
  <si>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</si>
  <si>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</si>
  <si>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</si>
  <si>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</si>
  <si>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</si>
  <si>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</si>
  <si>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</si>
  <si>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</si>
  <si>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</si>
  <si>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</si>
  <si>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</si>
  <si>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</si>
  <si>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</si>
  <si>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</si>
  <si>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</si>
  <si>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</si>
  <si>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</si>
  <si>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</si>
  <si>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</si>
  <si>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</si>
  <si>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</si>
  <si>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</si>
  <si>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</si>
  <si>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</si>
  <si>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</si>
  <si>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</si>
  <si>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</si>
  <si>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</si>
  <si>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</si>
  <si>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</si>
  <si>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</si>
  <si>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</si>
  <si>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</si>
  <si>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</si>
  <si>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</si>
  <si>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</si>
  <si>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</si>
  <si>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</si>
  <si>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</si>
  <si>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</si>
  <si>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</si>
  <si>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</si>
  <si>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</si>
  <si>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</si>
  <si>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</si>
  <si>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</si>
  <si>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</si>
  <si>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</si>
  <si>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</si>
  <si>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</si>
  <si>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</si>
  <si>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</si>
  <si>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</si>
  <si>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</si>
  <si>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</si>
  <si>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</si>
  <si>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</si>
  <si>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</si>
  <si>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</si>
  <si>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</si>
  <si>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</si>
  <si>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</si>
  <si>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</si>
  <si>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</si>
  <si>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</si>
  <si>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</si>
  <si>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</si>
  <si>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</si>
  <si>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</si>
  <si>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</si>
  <si>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</si>
  <si>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</si>
  <si>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</si>
  <si>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</si>
  <si>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</si>
  <si>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</si>
  <si>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</si>
  <si>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</si>
  <si>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</si>
  <si>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</si>
  <si>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</si>
  <si>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</si>
  <si>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</si>
  <si>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</si>
  <si>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</si>
  <si>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</si>
  <si>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</si>
  <si>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</si>
  <si>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</si>
  <si>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</si>
  <si>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</si>
  <si>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</si>
  <si>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</si>
  <si>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</si>
  <si>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</si>
  <si>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</si>
  <si>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</si>
  <si>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</si>
  <si>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</si>
  <si>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</si>
  <si>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</si>
  <si>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</si>
  <si>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</si>
  <si>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</si>
  <si>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</si>
  <si>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</si>
  <si>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</si>
  <si>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</si>
  <si>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</si>
  <si>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</si>
  <si>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</si>
  <si>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</si>
  <si>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</si>
  <si>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</si>
  <si>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</si>
  <si>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</si>
  <si>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</si>
  <si>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</si>
  <si>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</si>
  <si>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</si>
  <si>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</si>
  <si>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</si>
  <si>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</si>
  <si>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</si>
  <si>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</si>
  <si>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</si>
  <si>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</si>
  <si>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</si>
  <si>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</si>
  <si>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</si>
  <si>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</si>
  <si>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</si>
  <si>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</si>
  <si>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</si>
  <si>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</si>
  <si>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</si>
  <si>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</si>
  <si>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</si>
  <si>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</si>
  <si>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</si>
  <si>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</si>
  <si>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</si>
  <si>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</si>
  <si>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</si>
  <si>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</si>
  <si>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</si>
  <si>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</si>
  <si>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</si>
  <si>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</si>
  <si>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</si>
  <si>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</si>
  <si>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</si>
  <si>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</si>
  <si>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</si>
  <si>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</si>
  <si>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</si>
  <si>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</si>
  <si>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</si>
  <si>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</si>
  <si>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</si>
  <si>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</si>
  <si>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</si>
  <si>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</si>
  <si>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</si>
  <si>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</si>
  <si>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</si>
  <si>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</si>
  <si>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</si>
  <si>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</si>
  <si>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</si>
  <si>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</si>
  <si>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</si>
  <si>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</si>
  <si>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</si>
  <si>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</si>
  <si>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</si>
  <si>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</si>
  <si>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</si>
  <si>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</si>
  <si>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</si>
  <si>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</si>
  <si>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</si>
  <si>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</si>
  <si>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</si>
  <si>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</si>
  <si>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</si>
  <si>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</si>
  <si>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</si>
  <si>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</si>
  <si>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</si>
  <si>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</si>
  <si>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</si>
  <si>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</si>
  <si>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</si>
  <si>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</si>
  <si>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</si>
  <si>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</si>
  <si>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</si>
  <si>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</si>
  <si>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</si>
  <si>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</si>
  <si>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</si>
  <si>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</si>
  <si>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</si>
  <si>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</si>
  <si>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</si>
  <si>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</si>
  <si>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</si>
  <si>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</si>
  <si>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</si>
  <si>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</si>
  <si>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</si>
  <si>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</si>
  <si>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</si>
  <si>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</si>
  <si>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</si>
  <si>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</si>
  <si>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</si>
  <si>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</si>
  <si>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</si>
  <si>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</si>
  <si>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</si>
  <si>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</si>
  <si>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</si>
  <si>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</si>
  <si>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</si>
  <si>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</si>
  <si>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</si>
  <si>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</si>
  <si>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</si>
  <si>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</si>
  <si>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</si>
  <si>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</si>
  <si>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</si>
  <si>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</si>
  <si>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</si>
  <si>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</si>
  <si>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</si>
  <si>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</si>
  <si>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</si>
  <si>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</si>
  <si>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</si>
  <si>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</si>
  <si>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</si>
  <si>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</si>
  <si>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</si>
  <si>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</si>
  <si>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</si>
  <si>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</si>
  <si>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</si>
  <si>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</si>
  <si>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</si>
  <si>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</si>
  <si>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</si>
  <si>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</si>
  <si>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</si>
  <si>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</si>
  <si>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</si>
  <si>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</si>
  <si>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</si>
  <si>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</si>
  <si>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</si>
  <si>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</si>
  <si>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</si>
  <si>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</si>
  <si>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</si>
  <si>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</si>
  <si>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</si>
  <si>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</si>
  <si>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</si>
  <si>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</si>
  <si>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</si>
  <si>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</si>
  <si>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</si>
  <si>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</si>
  <si>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</si>
  <si>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</si>
  <si>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</si>
  <si>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</si>
  <si>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</si>
  <si>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</si>
  <si>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</si>
  <si>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</si>
  <si>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</si>
  <si>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</si>
  <si>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</si>
  <si>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</si>
  <si>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</si>
  <si>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</si>
  <si>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</si>
  <si>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</si>
  <si>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</si>
  <si>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</si>
  <si>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</si>
  <si>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</si>
  <si>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</si>
  <si>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</si>
  <si>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</si>
  <si>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</si>
  <si>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</si>
  <si>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</si>
  <si>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</si>
  <si>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</si>
  <si>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</si>
  <si>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</si>
  <si>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</si>
  <si>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</si>
  <si>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</si>
  <si>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</si>
  <si>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</si>
  <si>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</si>
  <si>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</si>
  <si>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</si>
  <si>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</si>
  <si>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</si>
  <si>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</si>
  <si>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</si>
  <si>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</si>
  <si>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</si>
  <si>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</si>
  <si>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</si>
  <si>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</si>
  <si>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</si>
  <si>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</si>
  <si>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</si>
  <si>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</si>
  <si>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</si>
  <si>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</si>
  <si>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</si>
  <si>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</si>
  <si>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</si>
  <si>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</si>
  <si>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</si>
  <si>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</si>
  <si>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</si>
  <si>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</si>
  <si>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</si>
  <si>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</si>
  <si>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</si>
  <si>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</si>
  <si>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</si>
  <si>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</si>
  <si>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</si>
  <si>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</si>
  <si>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</si>
  <si>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</si>
  <si>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</si>
  <si>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</si>
  <si>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</si>
  <si>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</si>
  <si>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</si>
  <si>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</si>
  <si>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</si>
  <si>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</si>
  <si>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</si>
  <si>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</si>
  <si>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</si>
  <si>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</si>
  <si>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</si>
  <si>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</si>
  <si>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</si>
  <si>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</si>
  <si>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</si>
  <si>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</si>
  <si>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</si>
  <si>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</si>
  <si>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</si>
  <si>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</si>
  <si>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</si>
  <si>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</si>
  <si>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</si>
  <si>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</si>
  <si>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</si>
  <si>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</si>
  <si>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</si>
  <si>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</si>
  <si>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</si>
  <si>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</si>
  <si>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</si>
  <si>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</si>
  <si>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</si>
  <si>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</si>
  <si>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</si>
  <si>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</si>
  <si>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</si>
  <si>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</si>
  <si>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</si>
  <si>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</si>
  <si>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</si>
  <si>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</si>
  <si>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</si>
  <si>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</si>
  <si>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</si>
  <si>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</si>
  <si>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</si>
  <si>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</si>
  <si>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</si>
  <si>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</si>
  <si>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</si>
  <si>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</si>
  <si>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</si>
  <si>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</si>
  <si>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</si>
  <si>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</si>
  <si>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</si>
  <si>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</si>
  <si>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</si>
  <si>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</si>
  <si>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</si>
  <si>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</si>
  <si>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</si>
  <si>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</si>
  <si>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</si>
  <si>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</si>
  <si>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</si>
  <si>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</si>
  <si>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</si>
  <si>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</si>
  <si>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</si>
  <si>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</si>
  <si>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</si>
  <si>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</si>
  <si>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</si>
  <si>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</si>
  <si>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</si>
  <si>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</si>
  <si>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</si>
  <si>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</si>
  <si>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</si>
  <si>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</si>
  <si>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</si>
  <si>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</si>
  <si>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</si>
  <si>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</si>
  <si>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</si>
  <si>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</si>
  <si>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</si>
  <si>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</si>
  <si>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</si>
  <si>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</si>
  <si>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</si>
  <si>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</si>
  <si>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</si>
  <si>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</si>
  <si>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</si>
  <si>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</si>
  <si>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</si>
  <si>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</si>
  <si>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</si>
  <si>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</si>
  <si>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</si>
  <si>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</si>
  <si>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</si>
  <si>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</si>
  <si>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</si>
  <si>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</si>
  <si>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</si>
  <si>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</si>
  <si>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</si>
  <si>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</si>
  <si>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</si>
  <si>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</si>
  <si>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</si>
  <si>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</si>
  <si>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</si>
  <si>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</si>
  <si>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</si>
  <si>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</si>
  <si>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</si>
  <si>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</si>
  <si>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</si>
  <si>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</si>
  <si>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</si>
  <si>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</si>
  <si>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</si>
  <si>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</si>
  <si>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</si>
  <si>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</si>
  <si>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</si>
  <si>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</si>
  <si>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</si>
  <si>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</si>
  <si>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</si>
  <si>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</si>
  <si>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</si>
  <si>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</si>
  <si>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</si>
  <si>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</si>
  <si>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</si>
  <si>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</si>
  <si>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</si>
  <si>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</si>
  <si>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</si>
  <si>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</si>
  <si>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</si>
  <si>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</si>
  <si>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</si>
  <si>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</si>
  <si>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</si>
  <si>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</si>
  <si>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</si>
  <si>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</si>
  <si>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</si>
  <si>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</si>
  <si>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</si>
  <si>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</si>
  <si>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</si>
  <si>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</si>
  <si>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</si>
  <si>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</si>
  <si>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</si>
  <si>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</si>
  <si>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</si>
  <si>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</si>
  <si>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</si>
  <si>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</si>
  <si>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</si>
  <si>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</si>
  <si>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</si>
  <si>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</si>
  <si>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</si>
  <si>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</si>
  <si>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</si>
  <si>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</si>
  <si>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</si>
  <si>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</si>
  <si>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</si>
  <si>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</si>
  <si>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</si>
  <si>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</si>
  <si>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</si>
  <si>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</si>
  <si>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</si>
  <si>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</si>
  <si>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</si>
  <si>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</si>
  <si>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</si>
  <si>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</si>
  <si>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</si>
  <si>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</si>
  <si>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</si>
  <si>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</si>
  <si>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</si>
  <si>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</si>
  <si>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</si>
  <si>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</si>
  <si>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</si>
  <si>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</si>
  <si>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</si>
  <si>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</si>
  <si>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</si>
  <si>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</si>
  <si>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</si>
  <si>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</si>
  <si>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</si>
  <si>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</si>
  <si>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</si>
  <si>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</si>
  <si>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</si>
  <si>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</si>
  <si>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</si>
  <si>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</si>
  <si>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</si>
  <si>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</si>
  <si>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</si>
  <si>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</si>
  <si>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</si>
  <si>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</si>
  <si>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</si>
  <si>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</si>
  <si>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</si>
  <si>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</si>
  <si>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</si>
  <si>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</si>
  <si>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</si>
  <si>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</si>
  <si>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</si>
  <si>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</si>
  <si>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</si>
  <si>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</si>
  <si>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</si>
  <si>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</si>
  <si>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</si>
  <si>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</si>
  <si>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</si>
  <si>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</si>
  <si>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</si>
  <si>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</si>
  <si>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</si>
  <si>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</si>
  <si>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</si>
  <si>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</si>
  <si>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</si>
  <si>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</si>
  <si>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</si>
  <si>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</si>
  <si>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</si>
  <si>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</si>
  <si>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</si>
  <si>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</si>
  <si>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</si>
  <si>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</si>
  <si>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</si>
  <si>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</si>
  <si>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</si>
  <si>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</si>
  <si>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</si>
  <si>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</si>
  <si>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</si>
  <si>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</si>
  <si>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</si>
  <si>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</si>
  <si>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</si>
  <si>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</si>
  <si>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</si>
  <si>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</si>
  <si>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</si>
  <si>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</si>
  <si>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</si>
  <si>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</si>
  <si>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</si>
  <si>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</si>
  <si>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</si>
  <si>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</si>
  <si>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</si>
  <si>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</si>
  <si>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</si>
  <si>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</si>
  <si>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</si>
  <si>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</si>
  <si>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</si>
  <si>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</si>
  <si>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</si>
  <si>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</si>
  <si>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</si>
  <si>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</si>
  <si>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</si>
  <si>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</si>
  <si>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</si>
  <si>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</si>
  <si>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</si>
  <si>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</si>
  <si>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</si>
  <si>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</si>
  <si>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</si>
  <si>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</si>
  <si>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</si>
  <si>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</si>
  <si>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</si>
  <si>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</si>
  <si>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</si>
  <si>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</si>
  <si>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</si>
  <si>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</si>
  <si>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</si>
  <si>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</si>
  <si>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</si>
  <si>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</si>
  <si>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</si>
  <si>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</si>
  <si>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</si>
  <si>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</si>
  <si>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</si>
  <si>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</si>
  <si>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</si>
  <si>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</si>
  <si>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</si>
  <si>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</si>
  <si>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</si>
  <si>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</si>
  <si>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</si>
  <si>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</si>
  <si>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</si>
  <si>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</si>
  <si>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</si>
  <si>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</si>
  <si>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</si>
  <si>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</si>
  <si>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</si>
  <si>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</si>
  <si>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</si>
  <si>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</si>
  <si>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</si>
  <si>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</si>
  <si>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</si>
  <si>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</si>
  <si>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</si>
  <si>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</si>
  <si>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</si>
  <si>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</si>
  <si>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</si>
  <si>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</si>
  <si>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</si>
  <si>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</si>
  <si>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</si>
  <si>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</si>
  <si>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</si>
  <si>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</si>
  <si>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</si>
  <si>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</si>
  <si>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</si>
  <si>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</si>
  <si>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</si>
  <si>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</si>
  <si>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</si>
  <si>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</si>
  <si>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</si>
  <si>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</si>
  <si>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</si>
  <si>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</si>
  <si>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</si>
  <si>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</si>
  <si>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</si>
  <si>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</si>
  <si>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</si>
  <si>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</si>
  <si>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</si>
  <si>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</si>
  <si>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</si>
  <si>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</si>
  <si>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</si>
  <si>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</si>
  <si>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</si>
  <si>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</si>
  <si>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</si>
  <si>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</si>
  <si>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</si>
  <si>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</si>
  <si>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</si>
  <si>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</si>
  <si>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</si>
  <si>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</si>
  <si>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</si>
  <si>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</si>
  <si>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</si>
  <si>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</si>
  <si>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</si>
  <si>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</si>
  <si>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</si>
  <si>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</si>
  <si>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</si>
  <si>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</si>
  <si>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</si>
  <si>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</si>
  <si>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</si>
  <si>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</si>
  <si>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</si>
  <si>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</si>
  <si>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</si>
  <si>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</si>
  <si>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</si>
  <si>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</si>
  <si>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</si>
  <si>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</si>
  <si>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</si>
  <si>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</si>
  <si>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</si>
  <si>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</si>
  <si>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</si>
  <si>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</si>
  <si>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</si>
  <si>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</si>
  <si>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</si>
  <si>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</si>
  <si>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</si>
  <si>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</si>
  <si>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</si>
  <si>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</si>
  <si>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</si>
  <si>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</si>
  <si>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</si>
  <si>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</si>
  <si>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</si>
  <si>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</si>
  <si>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</si>
  <si>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</si>
  <si>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</si>
  <si>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</si>
  <si>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</si>
  <si>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</si>
  <si>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</si>
  <si>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</si>
  <si>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</si>
  <si>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</si>
  <si>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</si>
  <si>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</si>
  <si>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</si>
  <si>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</si>
  <si>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</si>
  <si>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</si>
  <si>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</si>
  <si>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</si>
  <si>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</si>
  <si>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</si>
  <si>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</si>
  <si>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</si>
  <si>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</si>
  <si>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</si>
  <si>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</si>
  <si>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</si>
  <si>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</si>
  <si>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</si>
  <si>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</si>
  <si>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</si>
  <si>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</si>
  <si>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</si>
  <si>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</si>
  <si>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</si>
  <si>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</si>
  <si>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</si>
  <si>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</si>
  <si>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</si>
  <si>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</si>
  <si>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</si>
  <si>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</si>
  <si>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</si>
  <si>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</si>
  <si>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</si>
  <si>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</si>
  <si>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</si>
  <si>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</si>
  <si>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</si>
  <si>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</si>
  <si>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</si>
  <si>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</si>
  <si>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</si>
  <si>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</si>
  <si>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</si>
  <si>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</si>
  <si>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</si>
  <si>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</si>
  <si>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</si>
  <si>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</si>
  <si>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</si>
  <si>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</si>
  <si>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</si>
  <si>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</si>
  <si>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</si>
  <si>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</si>
  <si>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</si>
  <si>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</si>
  <si>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</si>
  <si>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</si>
  <si>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</si>
  <si>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</si>
  <si>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</si>
  <si>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</si>
  <si>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</si>
  <si>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</si>
  <si>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</si>
  <si>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</si>
  <si>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</si>
  <si>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</si>
  <si>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</si>
  <si>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</si>
  <si>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</si>
  <si>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</si>
  <si>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</si>
  <si>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</si>
  <si>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</si>
  <si>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</si>
  <si>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</si>
  <si>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</si>
  <si>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</si>
  <si>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</si>
  <si>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</si>
  <si>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</si>
  <si>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</si>
  <si>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</si>
  <si>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</si>
  <si>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</si>
  <si>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</si>
  <si>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</si>
  <si>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</si>
  <si>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</si>
  <si>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</si>
  <si>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</si>
  <si>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</si>
  <si>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</si>
  <si>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</si>
  <si>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</si>
  <si>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</si>
  <si>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</si>
  <si>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</si>
  <si>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</si>
  <si>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</si>
  <si>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</si>
  <si>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</si>
  <si>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</si>
  <si>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</si>
  <si>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</si>
  <si>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</si>
  <si>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</si>
  <si>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</si>
  <si>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</si>
  <si>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</si>
  <si>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</si>
  <si>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</si>
  <si>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</si>
  <si>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</si>
  <si>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</si>
  <si>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</si>
  <si>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</si>
  <si>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</si>
  <si>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</si>
  <si>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</si>
  <si>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</si>
  <si>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</si>
  <si>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</si>
  <si>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</si>
  <si>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</si>
  <si>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</si>
  <si>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</si>
  <si>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</si>
  <si>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</si>
  <si>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</si>
  <si>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</si>
  <si>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</si>
  <si>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</si>
  <si>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</si>
  <si>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</si>
  <si>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</si>
  <si>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</si>
  <si>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</si>
  <si>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</si>
  <si>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</si>
  <si>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</si>
  <si>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</si>
  <si>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</si>
  <si>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</si>
  <si>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</si>
  <si>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</si>
  <si>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</si>
  <si>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</si>
  <si>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</si>
  <si>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</si>
  <si>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</si>
  <si>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</si>
  <si>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</si>
  <si>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</si>
  <si>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</si>
  <si>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</si>
  <si>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</si>
  <si>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</si>
  <si>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</si>
  <si>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</si>
  <si>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</si>
  <si>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</si>
  <si>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</si>
  <si>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</si>
  <si>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</si>
  <si>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</si>
  <si>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</si>
  <si>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</si>
  <si>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</si>
  <si>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</si>
  <si>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</si>
  <si>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</si>
  <si>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</si>
  <si>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</si>
  <si>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</si>
  <si>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</si>
  <si>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</si>
  <si>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</si>
  <si>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</si>
  <si>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</si>
  <si>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</si>
  <si>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</si>
  <si>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</si>
  <si>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</si>
  <si>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</si>
  <si>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</si>
  <si>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</si>
  <si>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</si>
  <si>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</si>
  <si>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</si>
  <si>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</si>
  <si>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</si>
  <si>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</si>
  <si>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</si>
  <si>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</si>
  <si>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</si>
  <si>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</si>
  <si>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</si>
  <si>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</si>
  <si>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</si>
  <si>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</si>
  <si>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</si>
  <si>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</si>
  <si>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</si>
  <si>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</si>
  <si>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</si>
  <si>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</si>
  <si>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</si>
  <si>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</si>
  <si>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</si>
  <si>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</si>
  <si>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</si>
  <si>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</si>
  <si>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</si>
  <si>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</si>
  <si>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</si>
  <si>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</si>
  <si>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</si>
  <si>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</si>
  <si>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</si>
  <si>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</si>
  <si>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</si>
  <si>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</si>
  <si>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</si>
  <si>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</si>
  <si>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</si>
  <si>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</si>
  <si>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</si>
  <si>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</si>
  <si>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</si>
  <si>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</si>
  <si>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</si>
  <si>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</si>
  <si>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</si>
  <si>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</si>
  <si>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</si>
  <si>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</si>
  <si>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</si>
  <si>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</si>
  <si>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</si>
  <si>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</si>
  <si>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</si>
  <si>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</si>
  <si>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</si>
  <si>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</si>
  <si>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</si>
  <si>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</si>
  <si>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</si>
  <si>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</si>
  <si>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</si>
  <si>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</si>
  <si>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</si>
  <si>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</si>
  <si>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</si>
  <si>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</si>
  <si>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</si>
  <si>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</si>
  <si>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</si>
  <si>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</si>
  <si>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</si>
  <si>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</si>
  <si>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</si>
  <si>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</si>
  <si>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</si>
  <si>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</si>
  <si>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</si>
  <si>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</si>
  <si>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</si>
  <si>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</si>
  <si>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</si>
  <si>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</si>
  <si>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</si>
  <si>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</si>
  <si>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</si>
  <si>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</si>
  <si>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</si>
  <si>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</si>
  <si>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</si>
  <si>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</si>
  <si>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</si>
  <si>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</si>
  <si>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</si>
  <si>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</si>
  <si>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</si>
  <si>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</si>
  <si>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</si>
  <si>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</si>
  <si>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</si>
  <si>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</si>
  <si>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</si>
  <si>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</si>
  <si>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</si>
  <si>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</si>
  <si>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</si>
  <si>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</si>
  <si>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</si>
  <si>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</si>
  <si>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</si>
  <si>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</si>
  <si>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</si>
  <si>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</si>
  <si>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</si>
  <si>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</si>
  <si>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</si>
  <si>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</si>
  <si>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</si>
  <si>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</si>
  <si>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</si>
  <si>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</si>
  <si>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</si>
  <si>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</si>
  <si>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</si>
  <si>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</si>
  <si>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</si>
  <si>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</si>
  <si>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</si>
  <si>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</si>
  <si>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</si>
  <si>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</si>
  <si>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</si>
  <si>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</si>
  <si>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</si>
  <si>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</si>
  <si>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</si>
  <si>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</si>
  <si>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</si>
  <si>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</si>
  <si>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</si>
  <si>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</si>
  <si>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</si>
  <si>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</si>
  <si>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</si>
  <si>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</si>
  <si>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</si>
  <si>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</si>
  <si>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</si>
  <si>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</si>
  <si>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</si>
  <si>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</si>
  <si>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</si>
  <si>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</si>
  <si>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</si>
  <si>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</si>
  <si>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</si>
  <si>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</si>
  <si>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</si>
  <si>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</si>
  <si>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</si>
  <si>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</si>
  <si>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</si>
  <si>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</si>
  <si>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</si>
  <si>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</si>
  <si>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</si>
  <si>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</si>
  <si>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</si>
  <si>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</si>
  <si>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</si>
  <si>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</si>
  <si>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</si>
  <si>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</si>
  <si>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</si>
  <si>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</si>
  <si>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</si>
  <si>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</si>
  <si>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</si>
  <si>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</si>
  <si>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</si>
  <si>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</si>
  <si>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</si>
  <si>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</si>
  <si>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</si>
  <si>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</si>
  <si>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</si>
  <si>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</si>
  <si>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</si>
  <si>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</si>
  <si>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</si>
  <si>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</si>
  <si>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</si>
  <si>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</si>
  <si>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</si>
  <si>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</si>
  <si>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</si>
  <si>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</si>
  <si>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</si>
  <si>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</si>
  <si>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</si>
  <si>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</si>
  <si>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</si>
  <si>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</si>
  <si>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</si>
  <si>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</si>
  <si>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</si>
  <si>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</si>
  <si>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</si>
  <si>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</si>
  <si>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</si>
  <si>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</si>
  <si>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</si>
  <si>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</si>
  <si>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</si>
  <si>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</si>
  <si>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</si>
  <si>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</si>
  <si>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</si>
  <si>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</si>
  <si>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</si>
  <si>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</si>
  <si>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</si>
  <si>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</si>
  <si>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</si>
  <si>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</si>
  <si>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</si>
  <si>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</si>
  <si>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</si>
  <si>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</si>
  <si>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</si>
  <si>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</si>
  <si>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</si>
  <si>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</si>
  <si>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</si>
  <si>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</si>
  <si>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</si>
  <si>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</si>
  <si>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</si>
  <si>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</si>
  <si>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</si>
  <si>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</si>
  <si>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</si>
  <si>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</si>
  <si>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</si>
  <si>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</si>
  <si>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</si>
  <si>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</si>
  <si>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</si>
  <si>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</si>
  <si>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</si>
  <si>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</si>
  <si>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</si>
  <si>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</si>
  <si>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</si>
  <si>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</si>
  <si>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</si>
  <si>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</si>
  <si>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</si>
  <si>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</si>
  <si>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</si>
  <si>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</si>
  <si>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</si>
  <si>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</si>
  <si>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</si>
  <si>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</si>
  <si>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</si>
  <si>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</si>
  <si>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</si>
  <si>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</si>
  <si>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</si>
  <si>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</si>
  <si>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</si>
  <si>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</si>
  <si>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</si>
  <si>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</si>
  <si>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</si>
  <si>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</si>
  <si>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</si>
  <si>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</si>
  <si>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</si>
  <si>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</si>
  <si>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</si>
  <si>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</si>
  <si>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</si>
  <si>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</si>
  <si>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</si>
  <si>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</si>
  <si>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</si>
  <si>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</si>
  <si>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</si>
  <si>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</si>
  <si>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</si>
  <si>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</si>
  <si>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</si>
  <si>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</si>
  <si>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</si>
  <si>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</si>
  <si>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</si>
  <si>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</si>
  <si>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</si>
  <si>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</si>
  <si>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</si>
  <si>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</si>
  <si>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</si>
  <si>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</si>
  <si>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</si>
  <si>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</si>
  <si>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</si>
  <si>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</si>
  <si>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</si>
  <si>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</si>
  <si>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</si>
  <si>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</si>
  <si>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</si>
  <si>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</si>
  <si>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</si>
  <si>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</si>
  <si>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</si>
  <si>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</si>
  <si>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</si>
  <si>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</si>
  <si>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</si>
  <si>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</si>
  <si>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</si>
  <si>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</si>
  <si>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</si>
  <si>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</si>
  <si>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</si>
  <si>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</si>
  <si>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</si>
  <si>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</si>
  <si>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</si>
  <si>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</si>
  <si>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</si>
  <si>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</si>
  <si>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</si>
  <si>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</si>
  <si>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</si>
  <si>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</si>
  <si>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</si>
  <si>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</si>
  <si>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</si>
  <si>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</si>
  <si>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</si>
  <si>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</si>
  <si>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</si>
  <si>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</si>
  <si>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</si>
  <si>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</si>
  <si>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</si>
  <si>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</si>
  <si>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</si>
  <si>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</si>
  <si>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</si>
  <si>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</si>
  <si>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</si>
  <si>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</si>
  <si>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</si>
  <si>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</si>
  <si>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</si>
  <si>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</si>
  <si>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</si>
  <si>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</si>
  <si>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</si>
  <si>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</si>
  <si>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</si>
  <si>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</si>
  <si>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</si>
  <si>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</si>
  <si>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</si>
  <si>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</si>
  <si>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</si>
  <si>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</si>
  <si>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</si>
  <si>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</si>
  <si>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</si>
  <si>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</si>
  <si>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</si>
  <si>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</si>
  <si>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</si>
  <si>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</si>
  <si>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</si>
  <si>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</si>
  <si>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</si>
  <si>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</si>
  <si>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</si>
  <si>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</si>
  <si>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</si>
  <si>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</si>
  <si>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</si>
  <si>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</si>
  <si>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</si>
  <si>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</si>
  <si>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</si>
  <si>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</si>
  <si>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</si>
  <si>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</si>
  <si>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</si>
  <si>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</si>
  <si>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</si>
  <si>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</si>
  <si>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</si>
  <si>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</si>
  <si>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</si>
  <si>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</si>
  <si>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</si>
  <si>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</si>
  <si>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</si>
  <si>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</si>
  <si>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</si>
  <si>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</si>
  <si>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</si>
  <si>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</si>
  <si>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</si>
  <si>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</si>
  <si>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</si>
  <si>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</si>
  <si>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</si>
  <si>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</si>
  <si>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</si>
  <si>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</si>
  <si>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</si>
  <si>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</si>
  <si>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</si>
  <si>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</si>
  <si>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</si>
  <si>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</si>
  <si>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</si>
  <si>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</si>
  <si>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</si>
  <si>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</si>
  <si>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</si>
  <si>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</si>
  <si>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</si>
  <si>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</si>
  <si>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</si>
  <si>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</si>
  <si>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</si>
  <si>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</si>
  <si>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</si>
  <si>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</si>
  <si>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</si>
  <si>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</si>
  <si>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</si>
  <si>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</si>
  <si>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</si>
  <si>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</si>
  <si>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</si>
  <si>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</si>
  <si>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</si>
  <si>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</si>
  <si>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</si>
  <si>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</si>
  <si>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</si>
  <si>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</si>
  <si>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</si>
  <si>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</si>
  <si>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</si>
  <si>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</si>
  <si>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</si>
  <si>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</si>
  <si>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</si>
  <si>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</si>
  <si>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</si>
  <si>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</si>
  <si>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</si>
  <si>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</si>
  <si>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</si>
  <si>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</si>
  <si>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</si>
  <si>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</si>
  <si>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</si>
  <si>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</si>
  <si>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</si>
  <si>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</si>
  <si>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</si>
  <si>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</si>
  <si>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</si>
  <si>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</si>
  <si>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</si>
  <si>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</si>
  <si>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</si>
  <si>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</si>
  <si>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</si>
  <si>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</si>
  <si>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</si>
  <si>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</si>
  <si>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</si>
  <si>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</si>
  <si>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</si>
  <si>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</si>
  <si>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</si>
  <si>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</si>
  <si>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</si>
  <si>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</si>
  <si>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</si>
  <si>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</si>
  <si>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</si>
  <si>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</si>
  <si>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</si>
  <si>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</si>
  <si>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</si>
  <si>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</si>
  <si>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</si>
  <si>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</si>
  <si>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</si>
  <si>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</si>
  <si>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</si>
  <si>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</si>
  <si>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</si>
  <si>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</si>
  <si>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</si>
  <si>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</si>
  <si>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</si>
  <si>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</si>
  <si>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</si>
  <si>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</si>
  <si>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</si>
  <si>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</si>
  <si>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</si>
  <si>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</si>
  <si>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</si>
  <si>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</si>
  <si>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</si>
  <si>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</si>
  <si>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</si>
  <si>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</si>
  <si>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</si>
  <si>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</si>
  <si>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</si>
  <si>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</si>
  <si>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</si>
  <si>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</si>
  <si>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</si>
  <si>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</si>
  <si>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</si>
  <si>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</si>
  <si>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</si>
  <si>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</si>
  <si>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</si>
  <si>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</si>
  <si>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</si>
  <si>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</si>
  <si>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</si>
  <si>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</si>
  <si>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</si>
  <si>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</si>
  <si>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</si>
  <si>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</si>
  <si>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</si>
  <si>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</si>
  <si>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</si>
  <si>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</si>
  <si>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</si>
  <si>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</si>
  <si>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</si>
  <si>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</si>
  <si>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</si>
  <si>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</si>
  <si>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</si>
  <si>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</si>
  <si>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</si>
  <si>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</si>
  <si>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</si>
  <si>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</si>
  <si>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</si>
  <si>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</si>
  <si>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</si>
  <si>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</si>
  <si>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</si>
  <si>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</si>
  <si>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</si>
  <si>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</si>
  <si>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</si>
  <si>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</si>
  <si>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</si>
  <si>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</si>
  <si>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</si>
  <si>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</si>
  <si>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</si>
  <si>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</si>
  <si>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</si>
  <si>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</si>
  <si>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</si>
  <si>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</si>
  <si>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</si>
  <si>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</si>
  <si>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</si>
  <si>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</si>
  <si>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</si>
  <si>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</si>
  <si>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</si>
  <si>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</si>
  <si>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</si>
  <si>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</si>
  <si>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</si>
  <si>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</si>
  <si>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</si>
  <si>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</si>
  <si>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</si>
  <si>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</si>
  <si>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</si>
  <si>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</si>
  <si>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</si>
  <si>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</si>
  <si>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</si>
  <si>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</si>
  <si>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</si>
  <si>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</si>
  <si>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</si>
  <si>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</si>
  <si>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</si>
  <si>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</si>
  <si>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</si>
  <si>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</si>
  <si>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</si>
  <si>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</si>
  <si>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</si>
  <si>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</si>
  <si>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</si>
  <si>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</si>
  <si>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</si>
  <si>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</si>
  <si>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</si>
  <si>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</si>
  <si>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</si>
  <si>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</si>
  <si>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</si>
  <si>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</si>
  <si>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</si>
  <si>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</si>
  <si>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</si>
  <si>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</si>
  <si>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</si>
  <si>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</si>
  <si>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</si>
  <si>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</si>
  <si>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</si>
  <si>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</si>
  <si>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</si>
  <si>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</si>
  <si>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</si>
  <si>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</si>
  <si>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</si>
  <si>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</si>
  <si>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</si>
  <si>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</si>
  <si>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</si>
  <si>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</si>
  <si>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</si>
  <si>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</si>
  <si>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</si>
  <si>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</si>
  <si>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</si>
  <si>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</si>
  <si>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</si>
  <si>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</si>
  <si>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</si>
  <si>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</si>
  <si>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</si>
  <si>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</si>
  <si>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</si>
  <si>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</si>
  <si>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</si>
  <si>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</si>
  <si>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</si>
  <si>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</si>
  <si>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</si>
  <si>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</si>
  <si>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</si>
  <si>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</si>
  <si>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</si>
  <si>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</si>
  <si>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</si>
  <si>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</si>
  <si>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</si>
  <si>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</si>
  <si>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</si>
  <si>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</si>
  <si>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</si>
  <si>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</si>
  <si>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</si>
  <si>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</si>
  <si>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</si>
  <si>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</si>
  <si>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</si>
  <si>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</si>
  <si>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</si>
  <si>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</si>
  <si>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</si>
  <si>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</si>
  <si>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</si>
  <si>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</si>
  <si>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</si>
  <si>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</si>
  <si>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</si>
  <si>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</si>
  <si>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</si>
  <si>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</si>
  <si>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</si>
  <si>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</si>
  <si>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</si>
  <si>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</si>
  <si>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</si>
  <si>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</si>
  <si>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</si>
  <si>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</si>
  <si>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</si>
  <si>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</si>
  <si>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</si>
  <si>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</si>
  <si>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</si>
  <si>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</si>
  <si>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</si>
  <si>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</si>
  <si>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</si>
  <si>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</si>
  <si>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</si>
  <si>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</si>
  <si>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</si>
  <si>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</si>
  <si>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</si>
  <si>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</si>
  <si>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</si>
  <si>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</si>
  <si>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</si>
  <si>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</si>
  <si>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</si>
  <si>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</si>
  <si>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</si>
  <si>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</si>
  <si>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</si>
  <si>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</si>
  <si>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</si>
  <si>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</si>
  <si>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</si>
  <si>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</si>
  <si>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</si>
  <si>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</si>
  <si>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</si>
  <si>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</si>
  <si>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</si>
  <si>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</si>
  <si>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</si>
  <si>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</si>
  <si>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</si>
  <si>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</si>
  <si>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</si>
  <si>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</si>
  <si>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</si>
  <si>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</si>
  <si>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</si>
  <si>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</si>
  <si>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</si>
  <si>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</si>
  <si>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</si>
  <si>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</si>
  <si>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</si>
  <si>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</si>
  <si>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</si>
  <si>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</si>
  <si>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</si>
  <si>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</si>
  <si>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</si>
  <si>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</si>
  <si>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</si>
  <si>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</si>
  <si>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</si>
  <si>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</si>
  <si>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</si>
  <si>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</si>
  <si>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</si>
  <si>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</si>
  <si>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</si>
  <si>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</si>
  <si>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</si>
  <si>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</si>
  <si>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</si>
  <si>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</si>
  <si>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</si>
  <si>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</si>
  <si>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</si>
  <si>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</si>
  <si>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</si>
  <si>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</si>
  <si>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</si>
  <si>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</si>
  <si>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</si>
  <si>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</si>
  <si>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</si>
  <si>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</si>
  <si>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</si>
  <si>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</si>
  <si>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</si>
  <si>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</si>
  <si>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</si>
  <si>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</si>
  <si>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</si>
  <si>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</si>
  <si>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</si>
  <si>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</si>
  <si>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</si>
  <si>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</si>
  <si>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</si>
  <si>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</si>
  <si>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</si>
  <si>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</si>
  <si>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</si>
  <si>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</si>
  <si>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</si>
  <si>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</si>
  <si>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</si>
  <si>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</si>
  <si>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</si>
  <si>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</si>
  <si>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</si>
  <si>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</si>
  <si>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</si>
  <si>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</si>
  <si>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</si>
  <si>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</si>
  <si>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</si>
  <si>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</si>
  <si>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</si>
  <si>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</si>
  <si>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</si>
  <si>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</si>
  <si>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</si>
  <si>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</si>
  <si>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</si>
  <si>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</si>
  <si>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</si>
  <si>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</si>
  <si>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</si>
  <si>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</si>
  <si>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</si>
  <si>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</si>
  <si>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</si>
  <si>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</si>
  <si>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</si>
  <si>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</si>
  <si>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</si>
  <si>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</si>
  <si>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</si>
  <si>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</si>
  <si>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</si>
  <si>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</si>
  <si>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</si>
  <si>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</si>
  <si>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</si>
  <si>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</si>
  <si>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</si>
  <si>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</si>
  <si>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</si>
  <si>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</si>
  <si>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</si>
  <si>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</si>
  <si>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</si>
  <si>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</si>
  <si>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</si>
  <si>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</si>
  <si>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</si>
  <si>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</si>
  <si>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</si>
  <si>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</si>
  <si>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</si>
  <si>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</si>
  <si>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</si>
  <si>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</si>
  <si>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</si>
  <si>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</si>
  <si>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</si>
  <si>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</si>
  <si>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</si>
  <si>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</si>
  <si>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</si>
  <si>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</si>
  <si>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</si>
  <si>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</si>
  <si>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</si>
  <si>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</si>
  <si>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</si>
  <si>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</si>
  <si>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</si>
  <si>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</si>
  <si>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</si>
  <si>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</si>
  <si>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</si>
  <si>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</si>
  <si>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</si>
  <si>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</si>
  <si>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</si>
  <si>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</si>
  <si>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</si>
  <si>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</si>
  <si>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</si>
  <si>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</si>
  <si>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</si>
  <si>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</si>
  <si>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</si>
  <si>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</si>
  <si>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</si>
  <si>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</si>
  <si>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</si>
  <si>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</si>
  <si>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</si>
  <si>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</si>
  <si>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</si>
  <si>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</si>
  <si>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</si>
  <si>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</si>
  <si>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</si>
  <si>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</si>
  <si>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</si>
  <si>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</si>
  <si>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</si>
  <si>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</si>
  <si>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</si>
  <si>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</si>
  <si>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</si>
  <si>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</si>
  <si>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</si>
  <si>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</si>
  <si>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</si>
  <si>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</si>
  <si>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</si>
  <si>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</si>
  <si>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</si>
  <si>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</si>
  <si>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</si>
  <si>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</si>
  <si>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</si>
  <si>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</si>
  <si>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</si>
  <si>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</si>
  <si>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</si>
  <si>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</si>
  <si>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</si>
  <si>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</si>
  <si>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</si>
  <si>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</si>
  <si>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</si>
  <si>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</si>
  <si>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</si>
  <si>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</si>
  <si>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</si>
  <si>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</si>
  <si>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</si>
  <si>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</si>
  <si>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</si>
  <si>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</si>
  <si>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</si>
  <si>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</si>
  <si>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</si>
  <si>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</si>
  <si>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</si>
  <si>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</si>
  <si>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</si>
  <si>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</si>
  <si>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</si>
  <si>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</si>
  <si>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</si>
  <si>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</si>
  <si>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</si>
  <si>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</si>
  <si>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</si>
  <si>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</si>
  <si>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</si>
  <si>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</si>
  <si>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</si>
  <si>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</si>
  <si>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</si>
  <si>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</si>
  <si>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</si>
  <si>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</si>
  <si>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</si>
  <si>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</si>
  <si>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</si>
  <si>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</si>
  <si>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</si>
  <si>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</si>
  <si>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</si>
  <si>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</si>
  <si>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</si>
  <si>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</si>
  <si>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</si>
  <si>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</si>
  <si>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</si>
  <si>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</si>
  <si>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</si>
  <si>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</si>
  <si>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</si>
  <si>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</si>
  <si>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</si>
  <si>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</si>
  <si>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</si>
  <si>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</si>
  <si>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</si>
  <si>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</si>
  <si>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</si>
  <si>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</si>
  <si>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</si>
  <si>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</si>
  <si>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</si>
  <si>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</si>
  <si>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</si>
  <si>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</si>
  <si>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</si>
  <si>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</si>
  <si>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</si>
  <si>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</si>
  <si>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</si>
  <si>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</si>
  <si>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</si>
  <si>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</si>
  <si>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</si>
  <si>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</si>
  <si>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</si>
  <si>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</si>
  <si>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</si>
  <si>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</si>
  <si>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</si>
  <si>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</si>
  <si>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</si>
  <si>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</si>
  <si>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</si>
  <si>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</si>
  <si>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</si>
  <si>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</si>
  <si>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</si>
  <si>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</si>
  <si>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</si>
  <si>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</si>
  <si>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</si>
  <si>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</si>
  <si>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</si>
  <si>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</si>
  <si>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</si>
  <si>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</si>
  <si>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</si>
  <si>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</si>
  <si>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</si>
  <si>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</si>
  <si>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</si>
  <si>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</si>
  <si>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</si>
  <si>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</si>
  <si>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</si>
  <si>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</si>
  <si>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</si>
  <si>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</si>
  <si>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</si>
  <si>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</si>
  <si>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</si>
  <si>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</si>
  <si>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</si>
  <si>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</si>
  <si>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</si>
  <si>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</si>
  <si>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</si>
  <si>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</si>
  <si>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</si>
  <si>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</si>
  <si>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</si>
  <si>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</si>
  <si>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</si>
  <si>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</si>
  <si>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</si>
  <si>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</si>
  <si>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</si>
  <si>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</si>
  <si>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</si>
  <si>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</si>
  <si>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</si>
  <si>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</si>
  <si>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</si>
  <si>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</si>
  <si>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</si>
  <si>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</si>
  <si>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</si>
  <si>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</si>
  <si>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</si>
  <si>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</si>
  <si>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</si>
  <si>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</si>
  <si>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</si>
  <si>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</si>
  <si>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</si>
  <si>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</si>
  <si>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</si>
  <si>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</si>
  <si>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</si>
  <si>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</si>
  <si>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</si>
  <si>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</si>
  <si>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</si>
  <si>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</si>
  <si>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</si>
  <si>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</si>
  <si>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</si>
  <si>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</si>
  <si>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</si>
  <si>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</si>
  <si>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</si>
  <si>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</si>
  <si>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</si>
  <si>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</si>
  <si>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</si>
  <si>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</si>
  <si>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</si>
  <si>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</si>
  <si>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</si>
  <si>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</si>
  <si>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</si>
  <si>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</si>
  <si>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</si>
  <si>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</si>
  <si>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</si>
  <si>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</si>
  <si>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</si>
  <si>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</si>
  <si>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</si>
  <si>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</si>
  <si>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</si>
  <si>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</si>
  <si>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</si>
  <si>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</si>
  <si>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</si>
  <si>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</si>
  <si>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</si>
  <si>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</si>
  <si>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</si>
  <si>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</si>
  <si>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</si>
  <si>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</si>
  <si>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</si>
  <si>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</si>
  <si>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</si>
  <si>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</si>
  <si>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</si>
  <si>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</si>
  <si>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</si>
  <si>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</si>
  <si>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</si>
  <si>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</si>
  <si>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</si>
  <si>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</si>
  <si>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</si>
  <si>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</si>
  <si>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</si>
  <si>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</si>
  <si>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</si>
  <si>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</si>
  <si>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</si>
  <si>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</si>
  <si>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</si>
  <si>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</si>
  <si>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</si>
  <si>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</si>
  <si>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</si>
  <si>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</si>
  <si>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</si>
  <si>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</si>
  <si>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</si>
  <si>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</si>
  <si>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</si>
  <si>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</si>
  <si>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</si>
  <si>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</si>
  <si>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</si>
  <si>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</si>
  <si>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</si>
  <si>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</si>
  <si>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</si>
  <si>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</si>
  <si>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</si>
  <si>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</si>
  <si>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</si>
  <si>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</si>
  <si>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</si>
  <si>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</si>
  <si>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</si>
  <si>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</si>
  <si>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</si>
  <si>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</si>
  <si>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</si>
  <si>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</si>
  <si>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</si>
  <si>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</si>
  <si>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</si>
  <si>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</si>
  <si>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</si>
  <si>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</si>
  <si>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</si>
  <si>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</si>
  <si>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</si>
  <si>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</si>
  <si>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</si>
  <si>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</si>
  <si>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</si>
  <si>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</si>
  <si>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</si>
  <si>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</si>
  <si>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</si>
  <si>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</si>
  <si>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</si>
  <si>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</si>
  <si>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</si>
  <si>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</si>
  <si>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</si>
  <si>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</si>
  <si>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</si>
  <si>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</si>
  <si>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</si>
  <si>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</si>
  <si>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</si>
  <si>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</si>
  <si>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</si>
  <si>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</si>
  <si>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</si>
  <si>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</si>
  <si>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</si>
  <si>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</si>
  <si>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</si>
  <si>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</si>
  <si>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</si>
  <si>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</si>
  <si>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</si>
  <si>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</si>
  <si>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</si>
  <si>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</si>
  <si>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</si>
  <si>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</si>
  <si>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</si>
  <si>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</si>
  <si>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</si>
  <si>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</si>
  <si>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</si>
  <si>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</si>
  <si>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</si>
  <si>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</si>
  <si>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</si>
  <si>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</si>
  <si>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</si>
  <si>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</si>
  <si>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</si>
  <si>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</si>
  <si>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</si>
  <si>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</si>
  <si>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</si>
  <si>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</si>
  <si>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</si>
  <si>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</si>
  <si>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</si>
  <si>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</si>
  <si>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</si>
  <si>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</si>
  <si>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</si>
  <si>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</si>
  <si>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</si>
  <si>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</si>
  <si>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</si>
  <si>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</si>
  <si>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</si>
  <si>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</si>
  <si>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</si>
  <si>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</si>
  <si>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</si>
  <si>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</si>
  <si>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</si>
  <si>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</si>
  <si>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</si>
  <si>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</si>
  <si>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</si>
  <si>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</si>
  <si>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</si>
  <si>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</si>
  <si>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</si>
  <si>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</si>
  <si>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</si>
  <si>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</si>
  <si>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</si>
  <si>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</si>
  <si>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</si>
  <si>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</si>
  <si>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</si>
  <si>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</si>
  <si>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</si>
  <si>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</si>
  <si>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</si>
  <si>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</si>
  <si>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</si>
  <si>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</si>
  <si>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</si>
  <si>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</si>
  <si>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</si>
  <si>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</si>
  <si>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</si>
  <si>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</si>
  <si>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</si>
  <si>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</si>
  <si>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</si>
  <si>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</si>
  <si>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</si>
  <si>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</si>
  <si>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</si>
  <si>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</si>
  <si>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</si>
  <si>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</si>
  <si>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</si>
  <si>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</si>
  <si>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</si>
  <si>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</si>
  <si>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</si>
  <si>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</si>
  <si>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</si>
  <si>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</si>
  <si>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</si>
  <si>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</si>
  <si>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</si>
  <si>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</si>
  <si>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</si>
  <si>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</si>
  <si>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</si>
  <si>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</si>
  <si>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</si>
  <si>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</si>
  <si>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</si>
  <si>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</si>
  <si>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</si>
  <si>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</si>
  <si>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</si>
  <si>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</si>
  <si>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</si>
  <si>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</si>
  <si>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</si>
  <si>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</si>
  <si>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</si>
  <si>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</si>
  <si>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</si>
  <si>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</si>
  <si>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</si>
  <si>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</si>
  <si>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</si>
  <si>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</si>
  <si>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</si>
  <si>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</si>
  <si>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</si>
  <si>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</si>
  <si>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</si>
  <si>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</si>
  <si>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</si>
  <si>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</si>
  <si>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</si>
  <si>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</si>
  <si>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</si>
  <si>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</si>
  <si>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</si>
  <si>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</si>
  <si>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</si>
  <si>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</si>
  <si>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</si>
  <si>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</si>
  <si>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</si>
  <si>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</si>
  <si>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</si>
  <si>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</si>
  <si>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</si>
  <si>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</si>
  <si>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</si>
  <si>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</si>
  <si>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</si>
  <si>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</si>
  <si>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</si>
  <si>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</si>
  <si>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</si>
  <si>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</si>
  <si>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</si>
  <si>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</si>
  <si>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</si>
  <si>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</si>
  <si>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</si>
  <si>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</si>
  <si>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</si>
  <si>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</si>
  <si>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</si>
  <si>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</si>
  <si>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</si>
  <si>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</si>
  <si>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</si>
  <si>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</si>
  <si>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</si>
  <si>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</si>
  <si>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</si>
  <si>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</si>
  <si>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</si>
  <si>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</si>
  <si>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</si>
  <si>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</si>
  <si>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</si>
  <si>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</si>
  <si>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</si>
  <si>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</si>
  <si>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</si>
  <si>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</si>
  <si>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</si>
  <si>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</si>
  <si>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</si>
  <si>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</si>
  <si>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</si>
  <si>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</si>
  <si>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</si>
  <si>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</si>
  <si>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</si>
  <si>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</si>
  <si>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</si>
  <si>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</si>
  <si>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</si>
  <si>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</si>
  <si>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</si>
  <si>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</si>
  <si>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</si>
  <si>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</si>
  <si>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</si>
  <si>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</si>
  <si>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</si>
  <si>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</si>
  <si>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</si>
  <si>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</si>
  <si>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</si>
  <si>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</si>
  <si>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</si>
  <si>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</si>
  <si>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</si>
  <si>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</si>
  <si>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</si>
  <si>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</si>
  <si>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</si>
  <si>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</si>
  <si>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</si>
  <si>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</si>
  <si>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</si>
  <si>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</si>
  <si>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</si>
  <si>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</si>
  <si>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</si>
  <si>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</si>
  <si>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</si>
  <si>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</si>
  <si>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</si>
  <si>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</si>
  <si>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</si>
  <si>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</si>
  <si>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</si>
  <si>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</si>
  <si>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</si>
  <si>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</si>
  <si>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</si>
  <si>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</si>
  <si>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</si>
  <si>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</si>
  <si>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</si>
  <si>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</si>
  <si>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</si>
  <si>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</si>
  <si>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</si>
  <si>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</si>
  <si>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</si>
  <si>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</si>
  <si>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</si>
  <si>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</si>
  <si>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</si>
  <si>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</si>
  <si>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</si>
  <si>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</si>
  <si>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</si>
  <si>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</si>
  <si>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</si>
  <si>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</si>
  <si>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</si>
  <si>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</si>
  <si>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</si>
  <si>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</si>
  <si>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</si>
  <si>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</si>
  <si>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</si>
  <si>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</si>
  <si>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</si>
  <si>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</si>
  <si>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</si>
  <si>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</si>
  <si>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</si>
  <si>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</si>
  <si>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</si>
  <si>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</si>
  <si>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</si>
  <si>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</si>
  <si>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</si>
  <si>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</si>
  <si>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</si>
  <si>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</si>
  <si>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</si>
  <si>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</si>
  <si>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</si>
  <si>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</si>
  <si>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</si>
  <si>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</si>
  <si>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</si>
  <si>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</si>
  <si>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</si>
  <si>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</si>
  <si>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</si>
  <si>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</si>
  <si>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</si>
  <si>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</si>
  <si>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</si>
  <si>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</si>
  <si>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</si>
  <si>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</si>
  <si>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</si>
  <si>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</si>
  <si>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</si>
  <si>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</si>
  <si>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</si>
  <si>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</si>
  <si>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</si>
  <si>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</si>
  <si>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</si>
  <si>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</si>
  <si>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</si>
  <si>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</si>
  <si>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</si>
  <si>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</si>
  <si>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</si>
  <si>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</si>
  <si>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</si>
  <si>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</si>
  <si>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</si>
  <si>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</si>
  <si>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</si>
  <si>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</si>
  <si>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</si>
  <si>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</si>
  <si>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</si>
  <si>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</si>
  <si>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</si>
  <si>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</si>
  <si>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</si>
  <si>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</si>
  <si>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</si>
  <si>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</si>
  <si>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</si>
  <si>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</si>
  <si>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</si>
  <si>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</si>
  <si>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</si>
  <si>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</si>
  <si>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</si>
  <si>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</si>
  <si>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</si>
  <si>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</si>
  <si>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</si>
  <si>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</si>
  <si>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</si>
  <si>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</si>
  <si>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</si>
  <si>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</si>
  <si>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</si>
  <si>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</si>
  <si>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</si>
  <si>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</si>
  <si>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</si>
  <si>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</si>
  <si>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</si>
  <si>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</si>
  <si>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</si>
  <si>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</si>
  <si>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</si>
  <si>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</si>
  <si>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</si>
  <si>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</si>
  <si>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</si>
  <si>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</si>
  <si>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</si>
  <si>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</si>
  <si>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</si>
  <si>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</si>
  <si>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</si>
  <si>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</si>
  <si>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</si>
  <si>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</si>
  <si>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</si>
  <si>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</si>
  <si>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</si>
  <si>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</si>
  <si>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</si>
  <si>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</si>
  <si>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</si>
  <si>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</si>
  <si>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</si>
  <si>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</si>
  <si>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</si>
  <si>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</si>
  <si>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</si>
  <si>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</si>
  <si>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</si>
  <si>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</si>
  <si>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</si>
  <si>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</si>
  <si>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</si>
  <si>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</si>
  <si>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</si>
  <si>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</si>
  <si>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</si>
  <si>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</si>
  <si>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</si>
  <si>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</si>
  <si>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</si>
  <si>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</si>
  <si>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</si>
  <si>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</si>
  <si>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</si>
  <si>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</si>
  <si>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</si>
  <si>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</si>
  <si>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</si>
  <si>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</si>
  <si>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</si>
  <si>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</si>
  <si>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</si>
  <si>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</si>
  <si>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</si>
  <si>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</si>
  <si>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</si>
  <si>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</si>
  <si>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</si>
  <si>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</si>
  <si>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</si>
  <si>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</si>
  <si>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</si>
  <si>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</si>
  <si>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</si>
  <si>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</si>
  <si>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</si>
  <si>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</si>
  <si>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</si>
  <si>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</si>
  <si>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</si>
  <si>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</si>
  <si>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</si>
  <si>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</si>
  <si>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</si>
  <si>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</si>
  <si>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</si>
  <si>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</si>
  <si>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</si>
  <si>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</si>
  <si>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</si>
  <si>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</si>
  <si>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</si>
  <si>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</si>
  <si>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</si>
  <si>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</si>
  <si>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</si>
  <si>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</si>
  <si>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</si>
  <si>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</si>
  <si>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</si>
  <si>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</si>
  <si>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</si>
  <si>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</si>
  <si>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</si>
  <si>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</si>
  <si>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</si>
  <si>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</si>
  <si>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</si>
  <si>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</si>
  <si>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</si>
  <si>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</si>
  <si>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</si>
  <si>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</si>
  <si>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</si>
  <si>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</si>
  <si>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</si>
  <si>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</si>
  <si>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</si>
  <si>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</si>
  <si>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</si>
  <si>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</si>
  <si>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</si>
  <si>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</si>
  <si>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</si>
  <si>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</si>
  <si>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</si>
  <si>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</si>
  <si>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</si>
  <si>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</si>
  <si>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</si>
  <si>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</si>
  <si>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</si>
  <si>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</si>
  <si>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</si>
  <si>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</si>
  <si>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</si>
  <si>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</si>
  <si>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</si>
  <si>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</si>
  <si>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</si>
  <si>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</si>
  <si>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</si>
  <si>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</si>
  <si>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</si>
  <si>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</si>
  <si>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</si>
  <si>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</si>
  <si>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</si>
  <si>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</si>
  <si>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</si>
  <si>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</si>
  <si>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</si>
  <si>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</si>
  <si>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</si>
  <si>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</si>
  <si>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</si>
  <si>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</si>
  <si>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</si>
  <si>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</si>
  <si>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</si>
  <si>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</si>
  <si>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</si>
  <si>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</si>
  <si>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</si>
  <si>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</si>
  <si>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</si>
  <si>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</si>
  <si>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</si>
  <si>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</si>
  <si>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</si>
  <si>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</si>
  <si>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</si>
  <si>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</si>
  <si>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</si>
  <si>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</si>
  <si>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</si>
  <si>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</si>
  <si>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</si>
  <si>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</si>
  <si>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</si>
  <si>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</si>
  <si>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</si>
  <si>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</si>
  <si>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</si>
  <si>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</si>
  <si>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</si>
  <si>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</si>
  <si>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</si>
  <si>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</si>
  <si>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</si>
  <si>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</si>
  <si>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</si>
  <si>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</si>
  <si>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</si>
  <si>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</si>
  <si>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</si>
  <si>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</si>
  <si>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</si>
  <si>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</si>
  <si>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</si>
  <si>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</si>
  <si>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</si>
  <si>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</si>
  <si>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</si>
  <si>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</si>
  <si>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</si>
  <si>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</si>
  <si>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</si>
  <si>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</si>
  <si>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</si>
  <si>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</si>
  <si>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</si>
  <si>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</si>
  <si>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</si>
  <si>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</si>
  <si>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</si>
  <si>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</si>
  <si>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</si>
  <si>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</si>
  <si>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</si>
  <si>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</si>
  <si>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</si>
  <si>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</si>
  <si>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</si>
  <si>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</si>
  <si>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</si>
  <si>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</si>
  <si>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</si>
  <si>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</si>
  <si>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</si>
  <si>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</si>
  <si>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</si>
  <si>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</si>
  <si>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</si>
  <si>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</si>
  <si>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</si>
  <si>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</si>
  <si>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</si>
  <si>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</si>
  <si>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</si>
  <si>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</si>
  <si>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</si>
  <si>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</si>
  <si>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</si>
  <si>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</si>
  <si>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</si>
  <si>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</si>
  <si>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</si>
  <si>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</si>
  <si>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</si>
  <si>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</si>
  <si>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</si>
  <si>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</si>
  <si>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</si>
  <si>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</si>
  <si>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</si>
  <si>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</si>
  <si>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</si>
  <si>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</si>
  <si>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</si>
  <si>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</si>
  <si>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</si>
  <si>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</si>
  <si>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</si>
  <si>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</si>
  <si>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</si>
  <si>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</si>
  <si>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</si>
  <si>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</si>
  <si>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</si>
  <si>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</si>
  <si>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</si>
  <si>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</si>
  <si>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</si>
  <si>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</si>
  <si>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</si>
  <si>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</si>
  <si>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</si>
  <si>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</si>
  <si>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</si>
  <si>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</si>
  <si>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</si>
  <si>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</si>
  <si>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</si>
  <si>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</si>
  <si>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</si>
  <si>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</si>
  <si>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</si>
  <si>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</si>
  <si>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</si>
  <si>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</si>
  <si>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</si>
  <si>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</si>
  <si>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</si>
  <si>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</si>
  <si>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</si>
  <si>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</si>
  <si>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</si>
  <si>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</si>
  <si>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</si>
  <si>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</si>
  <si>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</si>
  <si>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</si>
  <si>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</si>
  <si>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</si>
  <si>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</si>
  <si>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</si>
  <si>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</si>
  <si>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</si>
  <si>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</si>
  <si>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</si>
  <si>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</si>
  <si>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</si>
  <si>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</si>
  <si>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</si>
  <si>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</si>
  <si>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</si>
  <si>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</si>
  <si>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</si>
  <si>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</si>
  <si>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</si>
  <si>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</si>
  <si>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</si>
  <si>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</si>
  <si>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</si>
  <si>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</si>
  <si>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</si>
  <si>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</si>
  <si>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</si>
  <si>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</si>
  <si>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</si>
  <si>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</si>
  <si>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</si>
  <si>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</si>
  <si>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</si>
  <si>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</si>
  <si>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</si>
  <si>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</si>
  <si>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</si>
  <si>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</si>
  <si>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</si>
  <si>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</si>
  <si>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</si>
  <si>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</si>
  <si>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</si>
  <si>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</si>
  <si>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</si>
  <si>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</si>
  <si>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</si>
  <si>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</si>
  <si>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</si>
  <si>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</si>
  <si>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</si>
  <si>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</si>
  <si>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</si>
  <si>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</si>
  <si>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</si>
  <si>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</si>
  <si>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</si>
  <si>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</si>
  <si>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</si>
  <si>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</si>
  <si>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</si>
  <si>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</si>
  <si>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</si>
  <si>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</si>
  <si>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</si>
  <si>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</si>
  <si>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</si>
  <si>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</si>
  <si>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</si>
  <si>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</si>
  <si>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</si>
  <si>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</si>
  <si>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</si>
  <si>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</si>
  <si>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</si>
  <si>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</si>
  <si>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</si>
  <si>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</si>
  <si>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</si>
  <si>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</si>
  <si>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</si>
  <si>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</si>
  <si>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</si>
  <si>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</si>
  <si>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</si>
  <si>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</si>
  <si>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</si>
  <si>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</si>
  <si>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</si>
  <si>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</si>
  <si>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</si>
  <si>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</si>
  <si>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</si>
  <si>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</si>
  <si>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</si>
  <si>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</si>
  <si>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</si>
  <si>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</si>
  <si>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</si>
  <si>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</si>
  <si>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</si>
  <si>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</si>
  <si>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</si>
  <si>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</si>
  <si>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</si>
  <si>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</si>
  <si>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</si>
  <si>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</si>
  <si>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</si>
  <si>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</si>
  <si>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</si>
  <si>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</si>
  <si>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</si>
  <si>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</si>
  <si>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</si>
  <si>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</si>
  <si>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</si>
  <si>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</si>
  <si>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</si>
  <si>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</si>
  <si>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</si>
  <si>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</si>
  <si>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</si>
  <si>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</si>
  <si>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</si>
  <si>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</si>
  <si>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</si>
  <si>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</si>
  <si>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</si>
  <si>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</si>
  <si>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</si>
  <si>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</si>
  <si>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</si>
  <si>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</si>
  <si>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</si>
  <si>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</si>
  <si>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</si>
  <si>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</si>
  <si>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</si>
  <si>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</si>
  <si>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</si>
  <si>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</si>
  <si>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</si>
  <si>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</si>
  <si>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</si>
  <si>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</si>
  <si>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</si>
  <si>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</si>
  <si>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</si>
  <si>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</si>
  <si>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</si>
  <si>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</si>
  <si>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</si>
  <si>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</si>
  <si>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</si>
  <si>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</si>
  <si>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</si>
  <si>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</si>
  <si>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</si>
  <si>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</si>
  <si>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</si>
  <si>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</si>
  <si>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</si>
  <si>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</si>
  <si>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</si>
  <si>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</si>
  <si>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</si>
  <si>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</si>
  <si>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</si>
  <si>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</si>
  <si>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</si>
  <si>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</si>
  <si>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</si>
  <si>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</si>
  <si>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</si>
  <si>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</si>
  <si>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</si>
  <si>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</si>
  <si>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</si>
  <si>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</si>
  <si>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</si>
  <si>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</si>
  <si>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</si>
  <si>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</si>
  <si>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</si>
  <si>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</si>
  <si>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</si>
  <si>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</si>
  <si>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</si>
  <si>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</si>
  <si>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</si>
  <si>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</si>
  <si>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</si>
  <si>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</si>
  <si>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</si>
  <si>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</si>
  <si>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</si>
  <si>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</si>
  <si>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</si>
  <si>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</si>
  <si>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</si>
  <si>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</si>
  <si>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</si>
  <si>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</si>
  <si>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</si>
  <si>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</si>
  <si>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</si>
  <si>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</si>
  <si>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</si>
  <si>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</si>
  <si>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</si>
  <si>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</si>
  <si>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</si>
  <si>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</si>
  <si>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</si>
  <si>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</si>
  <si>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</si>
  <si>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</si>
  <si>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</si>
  <si>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</si>
  <si>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</si>
  <si>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</si>
  <si>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</si>
  <si>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</si>
  <si>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</si>
  <si>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</si>
  <si>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</si>
  <si>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</si>
  <si>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</si>
  <si>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</si>
  <si>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</si>
  <si>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</si>
  <si>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</si>
  <si>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</si>
  <si>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</si>
  <si>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</si>
  <si>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</si>
  <si>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</si>
  <si>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</si>
  <si>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</si>
  <si>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</si>
  <si>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</si>
  <si>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</si>
  <si>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</si>
  <si>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</si>
  <si>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</si>
  <si>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</si>
  <si>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</si>
  <si>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</si>
  <si>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</si>
  <si>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</si>
  <si>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</si>
  <si>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</si>
  <si>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</si>
  <si>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</si>
  <si>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</si>
  <si>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</si>
  <si>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</si>
  <si>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</si>
  <si>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</si>
  <si>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</si>
  <si>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</si>
  <si>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</si>
  <si>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</si>
  <si>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</si>
  <si>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</si>
  <si>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</si>
  <si>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</si>
  <si>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</si>
  <si>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</si>
  <si>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</si>
  <si>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</si>
  <si>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</si>
  <si>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</si>
  <si>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</si>
  <si>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</si>
  <si>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</si>
  <si>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</si>
  <si>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</si>
  <si>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</si>
  <si>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</si>
  <si>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</si>
  <si>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</si>
  <si>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</si>
  <si>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</si>
  <si>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</si>
  <si>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</si>
  <si>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</si>
  <si>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</si>
  <si>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</si>
  <si>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</si>
  <si>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</si>
  <si>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</si>
  <si>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</si>
  <si>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</si>
  <si>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</si>
  <si>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</si>
  <si>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</si>
  <si>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</si>
  <si>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</si>
  <si>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</si>
  <si>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</si>
  <si>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</si>
  <si>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</si>
  <si>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</si>
  <si>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</si>
  <si>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</si>
  <si>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</si>
  <si>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</si>
  <si>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</si>
  <si>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</si>
  <si>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</si>
  <si>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</si>
  <si>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</si>
  <si>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</si>
  <si>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</si>
  <si>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</si>
  <si>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</si>
  <si>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</si>
  <si>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</si>
  <si>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</si>
  <si>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</si>
  <si>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</si>
  <si>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</si>
  <si>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</si>
  <si>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</si>
  <si>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</si>
  <si>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</si>
  <si>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</si>
  <si>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</si>
  <si>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</si>
  <si>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</si>
  <si>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</si>
  <si>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</si>
  <si>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</si>
  <si>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</si>
  <si>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</si>
  <si>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</si>
  <si>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</si>
  <si>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</si>
  <si>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</si>
  <si>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</si>
  <si>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</si>
  <si>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</si>
  <si>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</si>
  <si>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</si>
  <si>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</si>
  <si>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</si>
  <si>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</si>
  <si>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</si>
  <si>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</si>
  <si>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</si>
  <si>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</si>
  <si>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</si>
  <si>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</si>
  <si>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</si>
  <si>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</si>
  <si>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</si>
  <si>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</si>
  <si>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</si>
  <si>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</si>
  <si>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</si>
  <si>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</si>
  <si>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</si>
  <si>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</si>
  <si>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</si>
  <si>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</si>
  <si>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</si>
  <si>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</si>
  <si>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</si>
  <si>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</si>
  <si>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</si>
  <si>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</si>
  <si>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</si>
  <si>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</si>
  <si>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</si>
  <si>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</si>
  <si>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</si>
  <si>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</si>
  <si>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</si>
  <si>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</si>
  <si>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</si>
  <si>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</si>
  <si>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</si>
  <si>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</si>
  <si>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</si>
  <si>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</si>
  <si>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</si>
  <si>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</si>
  <si>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</si>
  <si>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</si>
  <si>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</si>
  <si>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</si>
  <si>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</si>
  <si>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</si>
  <si>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</si>
  <si>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</si>
  <si>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</si>
  <si>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</si>
  <si>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</si>
  <si>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</si>
  <si>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</si>
  <si>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</si>
  <si>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</si>
  <si>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</si>
  <si>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</si>
  <si>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</si>
  <si>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</si>
  <si>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</si>
  <si>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</si>
  <si>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</si>
  <si>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</si>
  <si>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</si>
  <si>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</si>
  <si>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</si>
  <si>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</si>
  <si>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</si>
  <si>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</si>
  <si>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</si>
  <si>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</si>
  <si>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</si>
  <si>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</si>
  <si>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</si>
  <si>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</si>
  <si>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</si>
  <si>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</si>
  <si>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</si>
  <si>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</si>
  <si>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</si>
  <si>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</si>
  <si>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</si>
  <si>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</si>
  <si>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</si>
  <si>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</si>
  <si>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</si>
  <si>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</si>
  <si>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</si>
  <si>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</si>
  <si>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</si>
  <si>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</si>
  <si>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</si>
  <si>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</si>
  <si>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</si>
  <si>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</si>
  <si>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</si>
  <si>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</si>
  <si>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</si>
  <si>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</si>
  <si>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</si>
  <si>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</si>
  <si>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</si>
  <si>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</si>
  <si>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</si>
  <si>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</si>
  <si>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</si>
  <si>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</si>
  <si>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</si>
  <si>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</si>
  <si>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</si>
  <si>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</si>
  <si>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</si>
  <si>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</si>
  <si>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</si>
  <si>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</si>
  <si>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</si>
  <si>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</si>
  <si>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</si>
  <si>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</si>
  <si>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</si>
  <si>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</si>
  <si>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</si>
  <si>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</si>
  <si>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</si>
  <si>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</si>
  <si>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</si>
  <si>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</si>
  <si>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</si>
  <si>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</si>
  <si>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</si>
  <si>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</si>
  <si>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</si>
  <si>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</si>
  <si>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</si>
  <si>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</si>
  <si>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</si>
  <si>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</si>
  <si>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</si>
  <si>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</si>
  <si>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</si>
  <si>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</si>
  <si>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</si>
  <si>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</si>
  <si>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</si>
  <si>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</si>
  <si>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</si>
  <si>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</si>
  <si>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</si>
  <si>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</si>
  <si>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</si>
  <si>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</si>
  <si>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</si>
  <si>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</si>
  <si>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</si>
  <si>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</si>
  <si>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</si>
  <si>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</si>
  <si>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</si>
  <si>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</si>
  <si>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</si>
  <si>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</si>
  <si>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</si>
  <si>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</si>
  <si>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</si>
  <si>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</si>
  <si>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</si>
  <si>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</si>
  <si>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</si>
  <si>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</si>
  <si>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</si>
  <si>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</si>
  <si>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</si>
  <si>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</si>
  <si>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</si>
  <si>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</si>
  <si>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</si>
  <si>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</si>
  <si>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</si>
  <si>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</si>
  <si>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</si>
  <si>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</si>
  <si>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</si>
  <si>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</si>
  <si>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</si>
  <si>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</si>
  <si>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</si>
  <si>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</si>
  <si>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</si>
  <si>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</si>
  <si>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</si>
  <si>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</si>
  <si>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</si>
  <si>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</si>
  <si>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</si>
  <si>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</si>
  <si>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</si>
  <si>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</si>
  <si>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</si>
  <si>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</si>
  <si>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</si>
  <si>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</si>
  <si>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</si>
  <si>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</si>
  <si>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</si>
  <si>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</si>
  <si>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</si>
  <si>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</si>
  <si>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</si>
  <si>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</si>
  <si>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</si>
  <si>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</si>
  <si>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</si>
  <si>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</si>
  <si>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</si>
  <si>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</si>
  <si>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</si>
  <si>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</si>
  <si>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</si>
  <si>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</si>
  <si>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</si>
  <si>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</si>
  <si>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</si>
  <si>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</si>
  <si>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</si>
  <si>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</si>
  <si>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</si>
  <si>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</si>
  <si>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</si>
  <si>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</si>
  <si>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</si>
  <si>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</si>
  <si>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</si>
  <si>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</si>
  <si>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</si>
  <si>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</si>
  <si>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</si>
  <si>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</si>
  <si>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</si>
  <si>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</si>
  <si>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</si>
  <si>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</si>
  <si>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</si>
  <si>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</si>
  <si>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</si>
  <si>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</si>
  <si>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</si>
  <si>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</si>
  <si>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</si>
  <si>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</si>
  <si>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</si>
  <si>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</si>
  <si>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</si>
  <si>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</si>
  <si>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</si>
  <si>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</si>
  <si>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</si>
  <si>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</si>
  <si>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</si>
  <si>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</si>
  <si>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</si>
  <si>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</si>
  <si>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</si>
  <si>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</si>
  <si>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</si>
  <si>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</si>
  <si>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</si>
  <si>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</si>
  <si>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</si>
  <si>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</si>
  <si>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</si>
  <si>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</si>
  <si>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</si>
  <si>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</si>
  <si>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</si>
  <si>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</si>
  <si>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</si>
  <si>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</si>
  <si>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</si>
  <si>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</si>
  <si>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</si>
  <si>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</si>
  <si>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</si>
  <si>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</si>
  <si>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</si>
  <si>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</si>
  <si>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</si>
  <si>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</si>
  <si>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</si>
  <si>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</si>
  <si>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</si>
  <si>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</si>
  <si>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</si>
  <si>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</si>
  <si>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</si>
  <si>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</si>
  <si>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</si>
  <si>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</si>
  <si>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</si>
  <si>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</si>
  <si>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</si>
  <si>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</si>
  <si>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</si>
  <si>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</si>
  <si>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</si>
  <si>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</si>
  <si>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</si>
  <si>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</si>
  <si>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</si>
  <si>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</si>
  <si>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</si>
  <si>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</si>
  <si>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</si>
  <si>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</si>
  <si>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</si>
  <si>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</si>
  <si>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</si>
  <si>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</si>
  <si>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</si>
  <si>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</si>
  <si>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</si>
  <si>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</si>
  <si>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</si>
  <si>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</si>
  <si>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</si>
  <si>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</si>
  <si>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</si>
  <si>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</si>
  <si>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</si>
  <si>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</si>
  <si>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</si>
  <si>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</si>
  <si>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</si>
  <si>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</si>
  <si>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</si>
  <si>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</si>
  <si>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</si>
  <si>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</si>
  <si>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</si>
  <si>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</si>
  <si>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</si>
  <si>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</si>
  <si>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</si>
  <si>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</si>
  <si>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</si>
  <si>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</si>
  <si>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</si>
  <si>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</si>
  <si>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</si>
  <si>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</si>
  <si>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</si>
  <si>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</si>
  <si>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</si>
  <si>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</si>
  <si>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</si>
  <si>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</si>
  <si>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</si>
  <si>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</si>
  <si>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</si>
  <si>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</si>
  <si>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</si>
  <si>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</si>
  <si>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</si>
  <si>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</si>
  <si>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</si>
  <si>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</si>
  <si>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</si>
  <si>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</si>
  <si>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</si>
  <si>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</si>
  <si>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</si>
  <si>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</si>
  <si>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</si>
  <si>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</si>
  <si>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</si>
  <si>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</si>
  <si>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</si>
  <si>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</si>
  <si>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</si>
  <si>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</si>
  <si>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</si>
  <si>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</si>
  <si>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</si>
  <si>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</si>
  <si>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</si>
  <si>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</si>
  <si>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</si>
  <si>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</si>
  <si>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</si>
  <si>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</si>
  <si>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</si>
  <si>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</si>
  <si>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</si>
  <si>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</si>
  <si>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</si>
  <si>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</si>
  <si>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</si>
  <si>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</si>
  <si>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</si>
  <si>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</si>
  <si>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</si>
  <si>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</si>
  <si>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</si>
  <si>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</si>
  <si>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</si>
  <si>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</si>
  <si>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</si>
  <si>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</si>
  <si>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</si>
  <si>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</si>
  <si>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</si>
  <si>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</si>
  <si>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</si>
  <si>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</si>
  <si>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</si>
  <si>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</si>
  <si>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</si>
  <si>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</si>
  <si>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</si>
  <si>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</si>
  <si>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</si>
  <si>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</si>
  <si>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</si>
  <si>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</si>
  <si>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</si>
  <si>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</si>
  <si>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</si>
  <si>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</si>
  <si>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</si>
  <si>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</si>
  <si>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</si>
  <si>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</si>
  <si>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</si>
  <si>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</si>
  <si>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</si>
  <si>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</si>
  <si>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</si>
  <si>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</si>
  <si>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</si>
  <si>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</si>
  <si>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</si>
  <si>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</si>
  <si>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</si>
  <si>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</si>
  <si>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</si>
  <si>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</si>
  <si>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</si>
  <si>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</si>
  <si>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</si>
  <si>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</si>
  <si>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</si>
  <si>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</si>
  <si>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</si>
  <si>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</si>
  <si>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</si>
  <si>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</si>
  <si>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</si>
  <si>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</si>
  <si>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</si>
  <si>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</si>
  <si>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</si>
  <si>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</si>
  <si>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</si>
  <si>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</si>
  <si>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</si>
  <si>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</si>
  <si>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</si>
  <si>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</si>
  <si>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</si>
  <si>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</si>
  <si>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</si>
  <si>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</si>
  <si>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</si>
  <si>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</si>
  <si>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</si>
  <si>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</si>
  <si>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</si>
  <si>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</si>
  <si>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</si>
  <si>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</si>
  <si>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</si>
  <si>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</si>
  <si>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</si>
  <si>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</si>
  <si>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</si>
  <si>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</si>
  <si>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</si>
  <si>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</si>
  <si>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</si>
  <si>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</si>
  <si>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</si>
  <si>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</si>
  <si>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</si>
  <si>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</si>
  <si>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</si>
  <si>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</si>
  <si>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</si>
  <si>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</si>
  <si>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</si>
  <si>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</si>
  <si>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</si>
  <si>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</si>
  <si>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</si>
  <si>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</si>
  <si>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</si>
  <si>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</si>
  <si>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</si>
  <si>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</si>
  <si>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</si>
  <si>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</si>
  <si>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</si>
  <si>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</si>
  <si>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</si>
  <si>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</si>
  <si>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</si>
  <si>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</si>
  <si>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</si>
  <si>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</si>
  <si>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</si>
  <si>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</si>
  <si>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</si>
  <si>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</si>
  <si>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</si>
  <si>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</si>
  <si>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</si>
  <si>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</si>
  <si>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</si>
  <si>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</si>
  <si>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</si>
  <si>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</si>
  <si>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</si>
  <si>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</si>
  <si>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</si>
  <si>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</si>
  <si>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</si>
  <si>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</si>
  <si>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</si>
  <si>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</si>
  <si>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</si>
  <si>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</si>
  <si>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</si>
  <si>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</si>
  <si>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</si>
  <si>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</si>
  <si>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</si>
  <si>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</si>
  <si>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</si>
  <si>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</si>
  <si>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</si>
  <si>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</si>
  <si>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</si>
  <si>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</si>
  <si>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</si>
  <si>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</si>
  <si>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</si>
  <si>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</si>
  <si>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</si>
  <si>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</si>
  <si>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</si>
  <si>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</si>
  <si>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</si>
  <si>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</si>
  <si>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</si>
  <si>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</si>
  <si>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</si>
  <si>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</si>
  <si>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</si>
  <si>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</si>
  <si>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</si>
  <si>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</si>
  <si>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</si>
  <si>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</si>
  <si>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</si>
  <si>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</si>
  <si>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</si>
  <si>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</si>
  <si>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</si>
  <si>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</si>
  <si>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</si>
  <si>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</si>
  <si>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</si>
  <si>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</si>
  <si>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</si>
  <si>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</si>
  <si>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</si>
  <si>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</si>
  <si>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</si>
  <si>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</si>
  <si>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</si>
  <si>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</si>
  <si>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</si>
  <si>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</si>
  <si>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</si>
  <si>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</si>
  <si>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</si>
  <si>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</si>
  <si>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</si>
  <si>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</si>
  <si>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</si>
  <si>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</si>
  <si>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</si>
  <si>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</si>
  <si>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</si>
  <si>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</si>
  <si>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</si>
  <si>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</si>
  <si>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</si>
  <si>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</si>
  <si>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</si>
  <si>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</si>
  <si>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</si>
  <si>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</si>
  <si>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</si>
  <si>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</si>
  <si>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</si>
  <si>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</si>
  <si>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</si>
  <si>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</si>
  <si>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</si>
  <si>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</si>
  <si>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</si>
  <si>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</si>
  <si>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</si>
  <si>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</si>
  <si>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</si>
  <si>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</si>
  <si>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</si>
  <si>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</si>
  <si>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</si>
  <si>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</si>
  <si>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</si>
  <si>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</si>
  <si>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</si>
  <si>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</si>
  <si>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</si>
  <si>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</si>
  <si>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</si>
  <si>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</si>
  <si>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</si>
  <si>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</si>
  <si>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</si>
  <si>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</si>
  <si>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</si>
  <si>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</si>
  <si>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</si>
  <si>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</si>
  <si>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</si>
  <si>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</si>
  <si>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</si>
  <si>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</si>
  <si>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</si>
  <si>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</si>
  <si>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</si>
  <si>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</si>
  <si>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</si>
  <si>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</si>
  <si>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</si>
  <si>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</si>
  <si>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</si>
  <si>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</si>
  <si>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</si>
  <si>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</si>
  <si>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</si>
  <si>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</si>
  <si>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</si>
  <si>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</si>
  <si>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</si>
  <si>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</si>
  <si>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</si>
  <si>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</si>
  <si>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</si>
  <si>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</si>
  <si>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</si>
  <si>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</si>
  <si>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</si>
  <si>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</si>
  <si>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</si>
  <si>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</si>
  <si>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</si>
  <si>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</si>
  <si>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</si>
  <si>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</si>
  <si>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</si>
  <si>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</si>
  <si>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</si>
  <si>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</si>
  <si>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</si>
  <si>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</si>
  <si>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</si>
  <si>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</si>
  <si>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</si>
  <si>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</si>
  <si>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</si>
  <si>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</si>
  <si>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</si>
  <si>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</si>
  <si>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</si>
  <si>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</si>
  <si>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</si>
  <si>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</si>
  <si>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</si>
  <si>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</si>
  <si>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</si>
  <si>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</si>
  <si>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</si>
  <si>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</si>
  <si>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</si>
  <si>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</si>
  <si>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</si>
  <si>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</si>
  <si>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</si>
  <si>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</si>
  <si>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</si>
  <si>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</si>
  <si>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</si>
  <si>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</si>
  <si>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</si>
  <si>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</si>
  <si>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</si>
  <si>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</si>
  <si>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</si>
  <si>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</si>
  <si>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</si>
  <si>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</si>
  <si>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</si>
  <si>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</si>
  <si>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</si>
  <si>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</si>
  <si>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</si>
  <si>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</si>
  <si>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</si>
  <si>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</si>
  <si>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</si>
  <si>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</si>
  <si>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</si>
  <si>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</si>
  <si>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</si>
  <si>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</si>
  <si>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</si>
  <si>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</si>
  <si>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</si>
  <si>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</si>
  <si>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</si>
  <si>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</si>
  <si>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</si>
  <si>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</si>
  <si>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</si>
  <si>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</si>
  <si>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</si>
  <si>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</si>
  <si>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</si>
  <si>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</si>
  <si>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</si>
  <si>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</si>
  <si>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</si>
  <si>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</si>
  <si>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</si>
  <si>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</si>
  <si>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</si>
  <si>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</si>
  <si>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</si>
  <si>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</si>
  <si>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</si>
  <si>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</si>
  <si>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</si>
  <si>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</si>
  <si>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</si>
  <si>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</si>
  <si>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</si>
  <si>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</si>
  <si>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</si>
  <si>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</si>
  <si>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</si>
  <si>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</si>
  <si>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</si>
  <si>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</si>
  <si>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</si>
  <si>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</si>
  <si>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</si>
  <si>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</si>
  <si>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</si>
  <si>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</si>
  <si>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</si>
  <si>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</si>
  <si>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</si>
  <si>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</si>
  <si>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</si>
  <si>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</si>
  <si>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</si>
  <si>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</si>
  <si>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</si>
  <si>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</si>
  <si>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</si>
  <si>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</si>
  <si>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</si>
  <si>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</si>
  <si>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</si>
  <si>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</si>
  <si>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</si>
  <si>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</si>
  <si>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</si>
  <si>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</si>
  <si>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</si>
  <si>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</si>
  <si>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</si>
  <si>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</si>
  <si>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</si>
  <si>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</si>
  <si>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</si>
  <si>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</si>
  <si>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</si>
  <si>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</si>
  <si>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</si>
  <si>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</si>
  <si>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</si>
  <si>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</si>
  <si>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</si>
  <si>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</si>
  <si>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</si>
  <si>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</si>
  <si>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</si>
  <si>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</si>
  <si>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</si>
  <si>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</si>
  <si>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</si>
  <si>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</si>
  <si>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</si>
  <si>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</si>
  <si>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</si>
  <si>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</si>
  <si>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</si>
  <si>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</si>
  <si>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</si>
  <si>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</si>
  <si>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</si>
  <si>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</si>
  <si>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</si>
  <si>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</si>
  <si>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</si>
  <si>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</si>
  <si>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</si>
  <si>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</si>
  <si>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</si>
  <si>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</si>
  <si>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</si>
  <si>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</si>
  <si>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</si>
  <si>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</si>
  <si>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</si>
  <si>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</si>
  <si>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</si>
  <si>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</si>
  <si>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</si>
  <si>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</si>
  <si>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</si>
  <si>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</si>
  <si>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</si>
  <si>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</si>
  <si>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</si>
  <si>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</si>
  <si>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</si>
  <si>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</si>
  <si>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</si>
  <si>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</si>
  <si>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</si>
  <si>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</si>
  <si>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</si>
  <si>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</si>
  <si>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</si>
  <si>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</si>
  <si>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</si>
  <si>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</si>
  <si>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</si>
  <si>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</si>
  <si>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</si>
  <si>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</si>
  <si>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</si>
  <si>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</si>
  <si>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</si>
  <si>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</si>
  <si>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</si>
  <si>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</si>
  <si>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</si>
  <si>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</si>
  <si>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</si>
  <si>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</si>
  <si>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</si>
  <si>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</si>
  <si>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</si>
  <si>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</si>
  <si>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</si>
  <si>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</si>
  <si>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</si>
  <si>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</si>
  <si>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</si>
  <si>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</si>
  <si>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</si>
  <si>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</si>
  <si>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</si>
  <si>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</si>
  <si>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</si>
  <si>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</si>
  <si>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</si>
  <si>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</si>
  <si>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</si>
  <si>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</si>
  <si>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</si>
  <si>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</si>
  <si>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</si>
  <si>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</si>
  <si>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</si>
  <si>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</si>
  <si>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</si>
  <si>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</si>
  <si>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</si>
  <si>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</si>
  <si>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</si>
  <si>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</si>
  <si>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</si>
  <si>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</si>
  <si>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</si>
  <si>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</si>
  <si>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</si>
  <si>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</si>
  <si>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</si>
  <si>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</si>
  <si>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</si>
  <si>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</si>
  <si>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</si>
  <si>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</si>
  <si>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</si>
  <si>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</si>
  <si>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</si>
  <si>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</si>
  <si>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</si>
  <si>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</si>
  <si>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</si>
  <si>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</si>
  <si>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</si>
  <si>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</si>
  <si>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</si>
  <si>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</si>
  <si>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</si>
  <si>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</si>
  <si>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</si>
  <si>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</si>
  <si>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</si>
  <si>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</si>
  <si>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</si>
  <si>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</si>
  <si>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</si>
  <si>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</si>
  <si>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</si>
  <si>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</si>
  <si>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</si>
  <si>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</si>
  <si>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</si>
  <si>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</si>
  <si>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</si>
  <si>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</si>
  <si>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</si>
  <si>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</si>
  <si>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</si>
  <si>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</si>
  <si>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</si>
  <si>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</si>
  <si>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</si>
  <si>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</si>
  <si>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</si>
  <si>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</si>
  <si>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</si>
  <si>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</si>
  <si>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</si>
  <si>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</si>
  <si>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</si>
  <si>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</si>
  <si>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</si>
  <si>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</si>
  <si>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</si>
  <si>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</si>
  <si>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</si>
  <si>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</si>
  <si>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</si>
  <si>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</si>
  <si>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</si>
  <si>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</si>
  <si>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</si>
  <si>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</si>
  <si>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</si>
  <si>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</si>
  <si>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</si>
  <si>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</si>
  <si>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</si>
  <si>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</si>
  <si>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</si>
  <si>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</si>
  <si>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</si>
  <si>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</si>
  <si>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</si>
  <si>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</si>
  <si>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</si>
  <si>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</si>
  <si>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</si>
  <si>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</si>
  <si>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</si>
  <si>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</si>
  <si>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</si>
  <si>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</si>
  <si>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</si>
  <si>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</si>
  <si>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</si>
  <si>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</si>
  <si>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</si>
  <si>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</si>
  <si>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</si>
  <si>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</si>
  <si>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</si>
  <si>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</si>
  <si>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</si>
  <si>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</si>
  <si>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</si>
  <si>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</si>
  <si>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</si>
  <si>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</si>
  <si>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</si>
  <si>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</si>
  <si>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</si>
  <si>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</si>
  <si>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</si>
  <si>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</si>
  <si>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</si>
  <si>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</si>
  <si>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</si>
  <si>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</si>
  <si>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</si>
  <si>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</si>
  <si>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</si>
  <si>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</si>
  <si>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</si>
  <si>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</si>
  <si>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</si>
  <si>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</si>
  <si>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</si>
  <si>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</si>
  <si>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</si>
  <si>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</si>
  <si>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</si>
  <si>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</si>
  <si>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</si>
  <si>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</si>
  <si>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</si>
  <si>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</si>
  <si>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</si>
  <si>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</si>
  <si>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</si>
  <si>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</si>
  <si>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</si>
  <si>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</si>
  <si>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</si>
  <si>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</si>
  <si>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</si>
  <si>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</si>
  <si>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</si>
  <si>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</si>
  <si>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</si>
  <si>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</si>
  <si>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</si>
  <si>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</si>
  <si>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</si>
  <si>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</si>
  <si>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</si>
  <si>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</si>
  <si>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</si>
  <si>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</si>
  <si>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</si>
  <si>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</si>
  <si>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</si>
  <si>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</si>
  <si>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</si>
  <si>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</si>
  <si>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</si>
  <si>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</si>
  <si>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</si>
  <si>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</si>
  <si>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</si>
  <si>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</si>
  <si>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</si>
  <si>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</si>
  <si>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</si>
  <si>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</si>
  <si>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</si>
  <si>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</si>
  <si>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</si>
  <si>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</si>
  <si>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</si>
  <si>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</si>
  <si>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</si>
  <si>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</si>
  <si>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</si>
  <si>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</si>
  <si>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</si>
  <si>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</si>
  <si>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</si>
  <si>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</si>
  <si>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</si>
  <si>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</si>
  <si>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</si>
  <si>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</si>
  <si>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</si>
  <si>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</si>
  <si>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</si>
  <si>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</si>
  <si>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</si>
  <si>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</si>
  <si>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</si>
  <si>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</si>
  <si>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</si>
  <si>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</si>
  <si>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</si>
  <si>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</si>
  <si>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</si>
  <si>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</si>
  <si>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</si>
  <si>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</si>
  <si>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</si>
  <si>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</si>
  <si>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</si>
  <si>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</si>
  <si>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</si>
  <si>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</si>
  <si>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</si>
  <si>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</si>
  <si>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</si>
  <si>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</si>
  <si>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</si>
  <si>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</si>
  <si>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</si>
  <si>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</si>
  <si>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</si>
  <si>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</si>
  <si>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</si>
  <si>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</si>
  <si>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</si>
  <si>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</si>
  <si>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</si>
  <si>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</si>
  <si>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</si>
  <si>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</si>
  <si>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</si>
  <si>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</si>
  <si>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</si>
  <si>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</si>
  <si>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</si>
  <si>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</si>
  <si>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</si>
  <si>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</si>
  <si>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</si>
  <si>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</si>
  <si>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</si>
  <si>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</si>
  <si>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</si>
  <si>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</si>
  <si>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</si>
  <si>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</si>
  <si>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</si>
  <si>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</si>
  <si>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</si>
  <si>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</si>
  <si>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</si>
  <si>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</si>
  <si>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</si>
  <si>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</si>
  <si>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</si>
  <si>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</si>
  <si>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</si>
  <si>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</si>
  <si>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</si>
  <si>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</si>
  <si>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</si>
  <si>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</si>
  <si>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</si>
  <si>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</si>
  <si>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</si>
  <si>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</si>
  <si>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</si>
  <si>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</si>
  <si>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</si>
  <si>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</si>
  <si>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</si>
  <si>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</si>
  <si>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</si>
  <si>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</si>
  <si>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</si>
  <si>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</si>
  <si>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</si>
  <si>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</si>
  <si>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</si>
  <si>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</si>
  <si>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</si>
  <si>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</si>
  <si>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</si>
  <si>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</si>
  <si>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</si>
  <si>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</si>
  <si>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</si>
  <si>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</si>
  <si>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</si>
  <si>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</si>
  <si>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</si>
  <si>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</si>
  <si>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</si>
  <si>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</si>
  <si>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</si>
  <si>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</si>
  <si>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</si>
  <si>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</si>
  <si>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</si>
  <si>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</si>
  <si>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</si>
  <si>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</si>
  <si>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</si>
  <si>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</si>
  <si>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</si>
  <si>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</si>
  <si>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</si>
  <si>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</si>
  <si>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</si>
  <si>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</si>
  <si>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</si>
  <si>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</si>
  <si>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</si>
  <si>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</si>
  <si>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</si>
  <si>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</si>
  <si>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</si>
  <si>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</si>
  <si>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</si>
  <si>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</si>
  <si>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</si>
  <si>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</si>
  <si>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</si>
  <si>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</si>
  <si>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</si>
  <si>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</si>
  <si>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</si>
  <si>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</si>
  <si>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</si>
  <si>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</si>
  <si>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</si>
  <si>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</si>
  <si>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</si>
  <si>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</si>
  <si>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</si>
  <si>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</si>
  <si>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</si>
  <si>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</si>
  <si>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</si>
  <si>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</si>
  <si>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</si>
  <si>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</si>
  <si>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</si>
  <si>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</si>
  <si>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</si>
  <si>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</si>
  <si>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</si>
  <si>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</si>
  <si>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</si>
  <si>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</si>
  <si>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</si>
  <si>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</si>
  <si>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</si>
  <si>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</si>
  <si>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</si>
  <si>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</si>
  <si>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</si>
  <si>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</si>
  <si>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</si>
  <si>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</si>
  <si>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</si>
  <si>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</si>
  <si>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</si>
  <si>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</si>
  <si>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</si>
  <si>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</si>
  <si>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</si>
  <si>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</si>
  <si>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</si>
  <si>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</si>
  <si>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</si>
  <si>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</si>
  <si>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</si>
  <si>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</si>
  <si>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</si>
  <si>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</si>
  <si>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</si>
  <si>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</si>
  <si>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</si>
  <si>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</si>
  <si>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</si>
  <si>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</si>
  <si>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</si>
  <si>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</si>
  <si>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</si>
  <si>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</si>
  <si>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</si>
  <si>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</si>
  <si>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</si>
  <si>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</si>
  <si>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</si>
  <si>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</si>
  <si>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</si>
  <si>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</si>
  <si>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</si>
  <si>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</si>
  <si>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</si>
  <si>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</si>
  <si>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</si>
  <si>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</si>
  <si>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</si>
  <si>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</si>
  <si>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</si>
  <si>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</si>
  <si>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</si>
  <si>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</si>
  <si>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</si>
  <si>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</si>
  <si>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</si>
  <si>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</si>
  <si>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</si>
  <si>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</si>
  <si>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</si>
  <si>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</si>
  <si>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</si>
  <si>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</si>
  <si>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</si>
  <si>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</si>
  <si>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</si>
  <si>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</si>
  <si>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</si>
  <si>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</si>
  <si>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</si>
  <si>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</si>
  <si>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</si>
  <si>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</si>
  <si>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</si>
  <si>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</si>
  <si>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</si>
  <si>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</si>
  <si>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</si>
  <si>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</si>
  <si>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</si>
  <si>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</si>
  <si>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</si>
  <si>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</si>
  <si>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</si>
  <si>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</si>
  <si>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</si>
  <si>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</si>
  <si>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</si>
  <si>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</si>
  <si>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</si>
  <si>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</si>
  <si>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</si>
  <si>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</si>
  <si>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</si>
  <si>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</si>
  <si>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</si>
  <si>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</si>
  <si>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</si>
  <si>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</si>
  <si>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</si>
  <si>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</si>
  <si>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</si>
  <si>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</si>
  <si>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</si>
  <si>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</si>
  <si>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</si>
  <si>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</si>
  <si>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</si>
  <si>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</si>
  <si>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</si>
  <si>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</si>
  <si>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</si>
  <si>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</si>
  <si>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</si>
  <si>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</si>
  <si>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</si>
  <si>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</si>
  <si>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</si>
  <si>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</si>
  <si>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</si>
  <si>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</si>
  <si>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</si>
  <si>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</si>
  <si>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</si>
  <si>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</si>
  <si>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</si>
  <si>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</si>
  <si>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</si>
  <si>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</si>
  <si>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</si>
  <si>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</si>
  <si>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</si>
  <si>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</si>
  <si>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</si>
  <si>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</si>
  <si>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</si>
  <si>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</si>
  <si>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</si>
  <si>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</si>
  <si>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</si>
  <si>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</si>
  <si>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</si>
  <si>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</si>
  <si>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</si>
  <si>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</si>
  <si>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</si>
  <si>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</si>
  <si>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</si>
  <si>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</si>
  <si>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</si>
  <si>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</si>
  <si>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</si>
  <si>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</si>
  <si>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</si>
  <si>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</si>
  <si>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</si>
  <si>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</si>
  <si>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</si>
  <si>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</si>
  <si>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</si>
  <si>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</si>
  <si>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</si>
  <si>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</si>
  <si>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</si>
  <si>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</si>
  <si>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</si>
  <si>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</si>
  <si>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</si>
  <si>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</si>
  <si>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</si>
  <si>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</si>
  <si>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</si>
  <si>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</si>
  <si>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</si>
  <si>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</si>
  <si>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</si>
  <si>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</si>
  <si>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</si>
  <si>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</si>
  <si>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</si>
  <si>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</si>
  <si>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</si>
  <si>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</si>
  <si>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</si>
  <si>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</si>
  <si>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</si>
  <si>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</si>
  <si>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</si>
  <si>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</si>
  <si>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</si>
  <si>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</si>
  <si>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</si>
  <si>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</si>
  <si>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</si>
  <si>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</si>
  <si>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</si>
  <si>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</si>
  <si>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</si>
  <si>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</si>
  <si>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</si>
  <si>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</si>
  <si>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</si>
  <si>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</si>
  <si>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</si>
  <si>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</si>
  <si>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</si>
  <si>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</si>
  <si>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</si>
  <si>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</si>
  <si>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</si>
  <si>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</si>
  <si>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</si>
  <si>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</si>
  <si>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</si>
  <si>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</si>
  <si>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</si>
  <si>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</si>
  <si>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</si>
  <si>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</si>
  <si>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</si>
  <si>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</si>
  <si>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</si>
  <si>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</si>
  <si>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</si>
  <si>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</si>
  <si>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</si>
  <si>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</si>
  <si>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</si>
  <si>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</si>
  <si>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</si>
  <si>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</si>
  <si>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</si>
  <si>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</si>
  <si>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</si>
  <si>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</si>
  <si>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</si>
  <si>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</si>
  <si>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</si>
  <si>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</si>
  <si>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</si>
  <si>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</si>
  <si>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</si>
  <si>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</si>
  <si>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</si>
  <si>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</si>
  <si>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</si>
  <si>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</si>
  <si>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</si>
  <si>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</si>
  <si>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</si>
  <si>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</si>
  <si>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</si>
  <si>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</si>
  <si>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</si>
  <si>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</si>
  <si>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</si>
  <si>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</si>
  <si>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</si>
  <si>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</si>
  <si>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</si>
  <si>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</si>
  <si>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</si>
  <si>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</si>
  <si>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</si>
  <si>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</si>
  <si>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</si>
  <si>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</si>
  <si>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</si>
  <si>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</si>
  <si>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</si>
  <si>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</si>
  <si>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</si>
  <si>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</si>
  <si>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</si>
  <si>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</si>
  <si>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</si>
  <si>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</si>
  <si>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</si>
  <si>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</si>
  <si>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</si>
  <si>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</si>
  <si>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</si>
  <si>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</si>
  <si>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</si>
  <si>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</si>
  <si>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</si>
  <si>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</si>
  <si>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</si>
  <si>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</si>
  <si>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</si>
  <si>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</si>
  <si>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</si>
  <si>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</si>
  <si>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</si>
  <si>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</si>
  <si>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</si>
  <si>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</si>
  <si>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</si>
  <si>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</si>
  <si>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</si>
  <si>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</si>
  <si>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</si>
  <si>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</si>
  <si>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</si>
  <si>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</si>
  <si>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</si>
  <si>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</si>
  <si>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</si>
  <si>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</si>
  <si>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</si>
  <si>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</si>
  <si>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</si>
  <si>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</si>
  <si>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</si>
  <si>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</si>
  <si>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</si>
  <si>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</si>
  <si>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</si>
  <si>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</si>
  <si>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</si>
  <si>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</si>
  <si>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</si>
  <si>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</si>
  <si>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</si>
  <si>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</si>
  <si>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</si>
  <si>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</si>
  <si>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</si>
  <si>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</si>
  <si>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</si>
  <si>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</si>
  <si>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</si>
  <si>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</si>
  <si>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</si>
  <si>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</si>
  <si>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</si>
  <si>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</si>
  <si>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</si>
  <si>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</si>
  <si>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</si>
  <si>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</si>
  <si>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</si>
  <si>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</si>
  <si>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</si>
  <si>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</si>
  <si>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</si>
  <si>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</si>
  <si>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</si>
  <si>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</si>
  <si>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</si>
  <si>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</si>
  <si>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</si>
  <si>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</si>
  <si>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</si>
  <si>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</si>
  <si>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</si>
  <si>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</si>
  <si>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</si>
  <si>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</si>
  <si>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</si>
  <si>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</si>
  <si>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</si>
  <si>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</si>
  <si>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</si>
  <si>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</si>
  <si>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</si>
  <si>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</si>
  <si>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</si>
  <si>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</si>
  <si>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</si>
  <si>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</si>
  <si>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</si>
  <si>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</si>
  <si>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</si>
  <si>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</si>
  <si>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</si>
  <si>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</si>
  <si>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</si>
  <si>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</si>
  <si>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</si>
  <si>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</si>
  <si>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</si>
  <si>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</si>
  <si>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</si>
  <si>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</si>
  <si>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</si>
  <si>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</si>
  <si>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</si>
  <si>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</si>
  <si>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</si>
  <si>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</si>
  <si>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</si>
  <si>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</si>
  <si>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</si>
  <si>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</si>
  <si>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</si>
  <si>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</si>
  <si>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</si>
  <si>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</si>
  <si>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</si>
  <si>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</si>
  <si>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</si>
  <si>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</si>
  <si>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</si>
  <si>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</si>
  <si>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</si>
  <si>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</si>
  <si>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</si>
  <si>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</si>
  <si>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</si>
  <si>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</si>
  <si>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</si>
  <si>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</si>
  <si>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</si>
  <si>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</si>
  <si>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</si>
  <si>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</si>
  <si>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</si>
  <si>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</si>
  <si>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</si>
  <si>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</si>
  <si>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</si>
  <si>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</si>
  <si>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</si>
  <si>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</si>
  <si>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</si>
  <si>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</si>
  <si>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</si>
  <si>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</si>
  <si>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</si>
  <si>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</si>
  <si>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</si>
  <si>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</si>
  <si>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</si>
  <si>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</si>
  <si>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</si>
  <si>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</si>
  <si>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</si>
  <si>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</si>
  <si>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</si>
  <si>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</si>
  <si>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</si>
  <si>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</si>
  <si>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</si>
  <si>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</si>
  <si>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</si>
  <si>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</si>
  <si>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</si>
  <si>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</si>
  <si>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</si>
  <si>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</si>
  <si>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</si>
  <si>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</si>
  <si>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</si>
  <si>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</si>
  <si>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</si>
  <si>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</si>
  <si>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</si>
  <si>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</si>
  <si>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</si>
  <si>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</si>
  <si>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</si>
  <si>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</si>
  <si>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</si>
  <si>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</si>
  <si>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</si>
  <si>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</si>
  <si>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</si>
  <si>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</si>
  <si>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</si>
  <si>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</si>
  <si>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</si>
  <si>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</si>
  <si>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</si>
  <si>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</si>
  <si>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</si>
  <si>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</si>
  <si>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</si>
  <si>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</si>
  <si>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</si>
  <si>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</si>
  <si>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</si>
  <si>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</si>
  <si>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</si>
  <si>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</si>
  <si>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</si>
  <si>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</si>
  <si>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</si>
  <si>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</si>
  <si>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</si>
  <si>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</si>
  <si>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</si>
  <si>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</si>
  <si>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</si>
  <si>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</si>
  <si>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</si>
  <si>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</si>
  <si>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</si>
  <si>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</si>
  <si>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</si>
  <si>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</si>
  <si>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</si>
  <si>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</si>
  <si>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</si>
  <si>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</si>
  <si>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</si>
  <si>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</si>
  <si>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</si>
  <si>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</si>
  <si>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</si>
  <si>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</si>
  <si>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</si>
  <si>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</si>
  <si>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</si>
  <si>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</si>
  <si>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</si>
  <si>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</si>
  <si>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</si>
  <si>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</si>
  <si>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</si>
  <si>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</si>
  <si>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</si>
  <si>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</si>
  <si>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</si>
  <si>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</si>
  <si>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</si>
  <si>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</si>
  <si>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</si>
  <si>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</si>
  <si>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</si>
  <si>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</si>
  <si>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</si>
  <si>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</si>
  <si>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</si>
  <si>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</si>
  <si>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</si>
  <si>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</si>
  <si>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</si>
  <si>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</si>
  <si>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</si>
  <si>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</si>
  <si>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</si>
  <si>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</si>
  <si>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</si>
  <si>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</si>
  <si>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</si>
  <si>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</si>
  <si>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</si>
  <si>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</si>
  <si>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</si>
  <si>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</si>
  <si>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</si>
  <si>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</si>
  <si>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</si>
  <si>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</si>
  <si>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</si>
  <si>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</si>
  <si>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</si>
  <si>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</si>
  <si>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</si>
  <si>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</si>
  <si>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</si>
  <si>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</si>
  <si>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</si>
  <si>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</si>
  <si>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</si>
  <si>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</si>
  <si>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</si>
  <si>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</si>
  <si>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</si>
  <si>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</si>
  <si>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</si>
  <si>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</si>
  <si>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</si>
  <si>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</si>
  <si>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</si>
  <si>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</si>
  <si>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</si>
  <si>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</si>
  <si>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</si>
  <si>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</si>
  <si>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</si>
  <si>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</si>
  <si>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</si>
  <si>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</si>
  <si>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</si>
  <si>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</si>
  <si>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</si>
  <si>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</si>
  <si>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</si>
  <si>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</si>
  <si>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</si>
  <si>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</si>
  <si>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</si>
  <si>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</si>
  <si>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</si>
  <si>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</si>
  <si>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</si>
  <si>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</si>
  <si>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</si>
  <si>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</si>
  <si>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</si>
  <si>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</si>
  <si>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</si>
  <si>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</si>
  <si>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</si>
  <si>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</si>
  <si>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</si>
  <si>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</si>
  <si>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</si>
  <si>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</si>
  <si>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</si>
  <si>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</si>
  <si>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</si>
  <si>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</si>
  <si>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</si>
  <si>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</si>
  <si>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</si>
  <si>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</si>
  <si>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</si>
  <si>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</si>
  <si>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</si>
  <si>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</si>
  <si>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</si>
  <si>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</si>
  <si>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</si>
  <si>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</si>
  <si>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</si>
  <si>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</si>
  <si>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</si>
  <si>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</si>
  <si>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</si>
  <si>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</si>
  <si>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</si>
  <si>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</si>
  <si>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</si>
  <si>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</si>
  <si>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</si>
  <si>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</si>
  <si>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</si>
  <si>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</si>
  <si>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</si>
  <si>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</si>
  <si>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</si>
  <si>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</si>
  <si>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</si>
  <si>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</si>
  <si>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</si>
  <si>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</si>
  <si>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</si>
  <si>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</si>
  <si>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</si>
  <si>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</si>
  <si>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</si>
  <si>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</si>
  <si>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</si>
  <si>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</si>
  <si>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</si>
  <si>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</si>
  <si>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</si>
  <si>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</si>
  <si>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</si>
  <si>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</si>
  <si>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</si>
  <si>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</si>
  <si>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</si>
  <si>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</si>
  <si>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</si>
  <si>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</si>
  <si>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</si>
  <si>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</si>
  <si>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</si>
  <si>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</si>
  <si>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</si>
  <si>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</si>
  <si>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</si>
  <si>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</si>
  <si>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</si>
  <si>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</si>
  <si>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</si>
  <si>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</si>
  <si>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</si>
  <si>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</si>
  <si>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</si>
  <si>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</si>
  <si>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</si>
  <si>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</si>
  <si>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</si>
  <si>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</si>
  <si>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</si>
  <si>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</si>
  <si>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</si>
  <si>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</si>
  <si>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</si>
  <si>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</si>
  <si>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</si>
  <si>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</si>
  <si>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</si>
  <si>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</si>
  <si>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</si>
  <si>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</si>
  <si>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</si>
  <si>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</si>
  <si>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</si>
  <si>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</si>
  <si>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</si>
  <si>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</si>
  <si>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</si>
  <si>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</si>
  <si>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</si>
  <si>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</si>
  <si>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</si>
  <si>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</si>
  <si>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</si>
  <si>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</si>
  <si>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</si>
  <si>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</si>
  <si>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</si>
  <si>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</si>
  <si>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</si>
  <si>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</si>
  <si>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</si>
  <si>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</si>
  <si>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</si>
  <si>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</si>
  <si>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</si>
  <si>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</si>
  <si>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</si>
  <si>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</si>
  <si>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</si>
  <si>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</si>
  <si>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</si>
  <si>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</si>
  <si>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</si>
  <si>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</si>
  <si>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</si>
  <si>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</si>
  <si>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</si>
  <si>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</si>
  <si>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</si>
  <si>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</si>
  <si>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</si>
  <si>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</si>
  <si>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</si>
  <si>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</si>
  <si>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</si>
  <si>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</si>
  <si>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</si>
  <si>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</si>
  <si>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</si>
  <si>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</si>
  <si>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</si>
  <si>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</si>
  <si>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</si>
  <si>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</si>
  <si>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</si>
  <si>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</si>
  <si>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</si>
  <si>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</si>
  <si>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</si>
  <si>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</si>
  <si>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</si>
  <si>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</si>
  <si>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</si>
  <si>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</si>
  <si>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</si>
  <si>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</si>
  <si>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</si>
  <si>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</si>
  <si>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</si>
  <si>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</si>
  <si>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</si>
  <si>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</si>
  <si>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</si>
  <si>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</si>
  <si>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</si>
  <si>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</si>
  <si>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</si>
  <si>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</si>
  <si>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</si>
  <si>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</si>
  <si>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</si>
  <si>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</si>
  <si>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</si>
  <si>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</si>
  <si>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</si>
  <si>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</si>
  <si>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</si>
  <si>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</si>
  <si>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</si>
  <si>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</si>
  <si>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</si>
  <si>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</si>
  <si>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</si>
  <si>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</si>
  <si>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</si>
  <si>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</si>
  <si>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</si>
  <si>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</si>
  <si>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</si>
  <si>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</si>
  <si>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</si>
  <si>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</si>
  <si>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</si>
  <si>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</si>
  <si>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</si>
  <si>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</si>
  <si>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</si>
  <si>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</si>
  <si>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</si>
  <si>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</si>
  <si>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</si>
  <si>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</si>
  <si>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</si>
  <si>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</si>
  <si>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</si>
  <si>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</si>
  <si>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</si>
  <si>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</si>
  <si>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</si>
  <si>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</si>
  <si>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</si>
  <si>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</si>
  <si>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</si>
  <si>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</si>
  <si>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</si>
  <si>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</si>
  <si>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</si>
  <si>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</si>
  <si>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</si>
  <si>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</si>
  <si>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</si>
  <si>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</si>
  <si>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</si>
  <si>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</si>
  <si>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</si>
  <si>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</si>
  <si>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</si>
  <si>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</si>
  <si>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</si>
  <si>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</si>
  <si>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</si>
  <si>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</si>
  <si>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</si>
  <si>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</si>
  <si>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</si>
  <si>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</si>
  <si>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</si>
  <si>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</si>
  <si>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</si>
  <si>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</si>
  <si>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</si>
  <si>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</si>
  <si>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</si>
  <si>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</si>
  <si>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</si>
  <si>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</si>
  <si>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</si>
  <si>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</si>
  <si>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</si>
  <si>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</si>
  <si>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</si>
  <si>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</si>
  <si>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</si>
  <si>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</si>
  <si>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</si>
  <si>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</si>
  <si>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</si>
  <si>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</si>
  <si>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</si>
  <si>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</si>
  <si>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</si>
  <si>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</si>
  <si>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</si>
  <si>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</si>
  <si>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</si>
  <si>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</si>
  <si>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</si>
  <si>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</si>
  <si>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</si>
  <si>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</si>
  <si>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</si>
  <si>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</si>
  <si>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</si>
  <si>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</si>
  <si>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</si>
  <si>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</si>
  <si>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</si>
  <si>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</si>
  <si>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</si>
  <si>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</si>
  <si>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</si>
  <si>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</si>
  <si>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</si>
  <si>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</si>
  <si>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</si>
  <si>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</si>
  <si>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</si>
  <si>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</si>
  <si>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</si>
  <si>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</si>
  <si>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</si>
  <si>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</si>
  <si>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</si>
  <si>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</si>
  <si>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</si>
  <si>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</si>
  <si>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</si>
  <si>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</si>
  <si>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</si>
  <si>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</si>
  <si>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</si>
  <si>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</si>
  <si>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</si>
  <si>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</si>
  <si>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</si>
  <si>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</si>
  <si>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</si>
  <si>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</si>
  <si>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</si>
  <si>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</si>
  <si>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</si>
  <si>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</si>
  <si>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</si>
  <si>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</si>
  <si>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</si>
  <si>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</si>
  <si>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</si>
  <si>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</si>
  <si>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</si>
  <si>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</si>
  <si>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</si>
  <si>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</si>
  <si>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</si>
  <si>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</si>
  <si>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</si>
  <si>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</si>
  <si>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</si>
  <si>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</si>
  <si>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</si>
  <si>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</si>
  <si>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</si>
  <si>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</si>
  <si>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</si>
  <si>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</si>
  <si>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</si>
  <si>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</si>
  <si>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</si>
  <si>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</si>
  <si>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</si>
  <si>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</si>
  <si>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</si>
  <si>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</si>
  <si>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</si>
  <si>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</si>
  <si>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</si>
  <si>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</si>
  <si>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</si>
  <si>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</si>
  <si>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</si>
  <si>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</si>
  <si>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</si>
  <si>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</si>
  <si>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</si>
  <si>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</si>
  <si>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</si>
  <si>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</si>
  <si>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</si>
  <si>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</si>
  <si>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</si>
  <si>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</si>
  <si>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</si>
  <si>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</si>
  <si>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</si>
  <si>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</si>
  <si>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</si>
  <si>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</si>
  <si>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</si>
  <si>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</si>
  <si>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</si>
  <si>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</si>
  <si>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</si>
  <si>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</si>
  <si>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</si>
  <si>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</si>
  <si>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</si>
  <si>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</si>
  <si>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</si>
  <si>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</si>
  <si>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</si>
  <si>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</si>
  <si>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</si>
  <si>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</si>
  <si>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</si>
  <si>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</si>
  <si>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</si>
  <si>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</si>
  <si>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</si>
  <si>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</si>
  <si>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</si>
  <si>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</si>
  <si>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</si>
  <si>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</si>
  <si>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</si>
  <si>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</si>
  <si>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</si>
  <si>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</si>
  <si>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</si>
  <si>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</si>
  <si>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</si>
  <si>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</si>
  <si>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</si>
  <si>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</si>
  <si>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</si>
  <si>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</si>
  <si>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</si>
  <si>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</si>
  <si>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</si>
  <si>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</si>
  <si>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</si>
  <si>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</si>
  <si>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</si>
  <si>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</si>
  <si>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</si>
  <si>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</si>
  <si>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</si>
  <si>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</si>
  <si>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</si>
  <si>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</si>
  <si>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</si>
  <si>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</si>
  <si>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</si>
  <si>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</si>
  <si>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</si>
  <si>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</si>
  <si>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</si>
  <si>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</si>
  <si>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</si>
  <si>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</si>
  <si>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</si>
  <si>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</si>
  <si>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</si>
  <si>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</si>
  <si>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</si>
  <si>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</si>
  <si>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</si>
  <si>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</si>
  <si>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</si>
  <si>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</si>
  <si>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</si>
  <si>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</si>
  <si>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</si>
  <si>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</si>
  <si>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</si>
  <si>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</si>
  <si>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</si>
  <si>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</si>
  <si>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</si>
  <si>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</si>
  <si>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</si>
  <si>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</si>
  <si>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</si>
  <si>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</si>
  <si>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</si>
  <si>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</si>
  <si>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</si>
  <si>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</si>
  <si>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</si>
  <si>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</si>
  <si>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</si>
  <si>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</si>
  <si>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</si>
  <si>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</si>
  <si>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</si>
  <si>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</si>
  <si>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</si>
  <si>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</si>
  <si>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</si>
  <si>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</si>
  <si>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</si>
  <si>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</si>
  <si>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</si>
  <si>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</si>
  <si>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</si>
  <si>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</si>
  <si>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</si>
  <si>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</si>
  <si>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</si>
  <si>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</si>
  <si>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</si>
  <si>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</si>
  <si>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</si>
  <si>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</si>
  <si>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</si>
  <si>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</si>
  <si>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</si>
  <si>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</si>
  <si>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</si>
  <si>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</si>
  <si>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</si>
  <si>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</si>
  <si>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</si>
  <si>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</si>
  <si>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</si>
  <si>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</si>
  <si>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</si>
  <si>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</si>
  <si>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</si>
  <si>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</si>
  <si>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</si>
  <si>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</si>
  <si>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</si>
  <si>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</si>
  <si>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</si>
  <si>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</si>
  <si>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</si>
  <si>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</si>
  <si>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</si>
  <si>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</si>
  <si>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</si>
  <si>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</si>
  <si>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</si>
  <si>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</si>
  <si>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</si>
  <si>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</si>
  <si>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</si>
  <si>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</si>
  <si>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</si>
  <si>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</si>
  <si>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</si>
  <si>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</si>
  <si>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</si>
  <si>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</si>
  <si>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</si>
  <si>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</si>
  <si>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</si>
  <si>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</si>
  <si>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</si>
  <si>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</si>
  <si>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</si>
  <si>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</si>
  <si>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</si>
  <si>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</si>
  <si>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</si>
  <si>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</si>
  <si>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</si>
  <si>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</si>
  <si>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</si>
  <si>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</si>
  <si>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</si>
  <si>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</si>
  <si>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</si>
  <si>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</si>
  <si>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</si>
  <si>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</si>
  <si>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</si>
  <si>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</si>
  <si>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</si>
  <si>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</si>
  <si>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</si>
  <si>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</si>
  <si>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</si>
  <si>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</si>
  <si>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</si>
  <si>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</si>
  <si>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</si>
  <si>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</si>
  <si>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</si>
  <si>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</si>
  <si>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</si>
  <si>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</si>
  <si>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</si>
  <si>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</si>
  <si>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</si>
  <si>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</si>
  <si>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</si>
  <si>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</si>
  <si>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</si>
  <si>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</si>
  <si>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</si>
  <si>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</si>
  <si>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</si>
  <si>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</si>
  <si>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</si>
  <si>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</si>
  <si>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</si>
  <si>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</si>
  <si>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</si>
  <si>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</si>
  <si>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</si>
  <si>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</si>
  <si>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</si>
  <si>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</si>
  <si>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</si>
  <si>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</si>
  <si>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</si>
  <si>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</si>
  <si>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</si>
  <si>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</si>
  <si>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</si>
  <si>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</si>
  <si>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</si>
  <si>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</si>
  <si>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</si>
  <si>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</si>
  <si>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</si>
  <si>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</si>
  <si>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</si>
  <si>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</si>
  <si>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</si>
  <si>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</si>
  <si>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</si>
  <si>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</si>
  <si>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</si>
  <si>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</si>
  <si>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</si>
  <si>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</si>
  <si>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</si>
  <si>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</si>
  <si>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</si>
  <si>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</si>
  <si>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</si>
  <si>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</si>
  <si>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</si>
  <si>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</si>
  <si>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</si>
  <si>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</si>
  <si>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</si>
  <si>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</si>
  <si>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</si>
  <si>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</si>
  <si>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</si>
  <si>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</si>
  <si>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</si>
  <si>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</si>
  <si>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</si>
  <si>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</si>
  <si>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</si>
  <si>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</si>
  <si>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</si>
  <si>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</si>
  <si>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</si>
  <si>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</si>
  <si>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</si>
  <si>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</si>
  <si>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</si>
  <si>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</si>
  <si>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</si>
  <si>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</si>
  <si>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</si>
  <si>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</si>
  <si>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</si>
  <si>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</si>
  <si>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</si>
  <si>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</si>
  <si>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</si>
  <si>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</si>
  <si>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</si>
  <si>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</si>
  <si>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</si>
  <si>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</si>
  <si>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</si>
  <si>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</si>
  <si>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</si>
  <si>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</si>
  <si>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</si>
  <si>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</si>
  <si>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</si>
  <si>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</si>
  <si>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</si>
  <si>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</si>
  <si>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</si>
  <si>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</si>
  <si>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</si>
  <si>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</si>
  <si>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</si>
  <si>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</si>
  <si>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</si>
  <si>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</si>
  <si>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</si>
  <si>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</si>
  <si>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</si>
  <si>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</si>
  <si>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</si>
  <si>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</si>
  <si>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</si>
  <si>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</si>
  <si>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</si>
  <si>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</si>
  <si>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</si>
  <si>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</si>
  <si>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</si>
  <si>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</si>
  <si>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</si>
  <si>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</si>
  <si>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</si>
  <si>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</si>
  <si>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</si>
  <si>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</si>
  <si>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</si>
  <si>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</si>
  <si>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</si>
  <si>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</si>
  <si>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</si>
  <si>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</si>
  <si>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</si>
  <si>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</si>
  <si>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</si>
  <si>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</si>
  <si>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</si>
  <si>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</si>
  <si>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</si>
  <si>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</si>
  <si>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</si>
  <si>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</si>
  <si>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</si>
  <si>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</si>
  <si>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</si>
  <si>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</si>
  <si>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</si>
  <si>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</si>
  <si>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</si>
  <si>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</si>
  <si>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</si>
  <si>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</si>
  <si>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</si>
  <si>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</si>
  <si>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</si>
  <si>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</si>
  <si>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</si>
  <si>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</si>
  <si>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</si>
  <si>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</si>
  <si>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</si>
  <si>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</si>
  <si>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</si>
  <si>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</si>
  <si>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</si>
  <si>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</si>
  <si>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</si>
  <si>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</si>
  <si>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</si>
  <si>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</si>
  <si>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</si>
  <si>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</si>
  <si>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</si>
  <si>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</si>
  <si>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</si>
  <si>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</si>
  <si>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</si>
  <si>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</si>
  <si>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</si>
  <si>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</si>
  <si>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</si>
  <si>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</si>
  <si>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</si>
  <si>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</si>
  <si>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</si>
  <si>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</si>
  <si>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</si>
  <si>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</si>
  <si>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</si>
  <si>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</si>
  <si>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</si>
  <si>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</si>
  <si>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</si>
  <si>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</si>
  <si>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</si>
  <si>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</si>
  <si>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</si>
  <si>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</si>
  <si>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</si>
  <si>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</si>
  <si>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</si>
  <si>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</si>
  <si>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</si>
  <si>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</si>
  <si>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</si>
  <si>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</si>
  <si>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</si>
  <si>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</si>
  <si>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</si>
  <si>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</si>
  <si>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</si>
  <si>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</si>
  <si>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</si>
  <si>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</si>
  <si>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</si>
  <si>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</si>
  <si>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</si>
  <si>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</si>
  <si>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</si>
  <si>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</si>
  <si>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</si>
  <si>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</si>
  <si>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</si>
  <si>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</si>
  <si>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</si>
  <si>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</si>
  <si>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</si>
  <si>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</si>
  <si>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</si>
  <si>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</si>
  <si>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</si>
  <si>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</si>
  <si>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</si>
  <si>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</si>
  <si>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</si>
  <si>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</si>
  <si>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</si>
  <si>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</si>
  <si>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</si>
  <si>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</si>
  <si>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</si>
  <si>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</si>
  <si>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</si>
  <si>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</si>
  <si>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</si>
  <si>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</si>
  <si>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</si>
  <si>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</si>
  <si>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</si>
  <si>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</si>
  <si>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</si>
  <si>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</si>
  <si>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</si>
  <si>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</si>
  <si>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</si>
  <si>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</si>
  <si>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</si>
  <si>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</si>
  <si>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</si>
  <si>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</si>
  <si>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</si>
  <si>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</si>
  <si>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</si>
  <si>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</si>
  <si>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</si>
  <si>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</si>
  <si>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</si>
  <si>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</si>
  <si>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</si>
  <si>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</si>
  <si>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</si>
  <si>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</si>
  <si>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</si>
  <si>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</si>
  <si>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</si>
  <si>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</si>
  <si>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</si>
  <si>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</si>
  <si>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</si>
  <si>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</si>
  <si>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</si>
  <si>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</si>
  <si>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</si>
  <si>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</si>
  <si>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</si>
  <si>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</si>
  <si>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</si>
  <si>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</si>
  <si>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</si>
  <si>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</si>
  <si>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</si>
  <si>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</si>
  <si>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</si>
  <si>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</si>
  <si>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</si>
  <si>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</si>
  <si>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</si>
  <si>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</si>
  <si>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</si>
  <si>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</si>
  <si>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</si>
  <si>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</si>
  <si>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</si>
  <si>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</si>
  <si>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</si>
  <si>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</si>
  <si>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</si>
  <si>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</si>
  <si>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</si>
  <si>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</si>
  <si>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</si>
  <si>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</si>
  <si>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</si>
  <si>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</si>
  <si>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</si>
  <si>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</si>
  <si>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</si>
  <si>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</si>
  <si>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</si>
  <si>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</si>
  <si>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</si>
  <si>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</si>
  <si>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</si>
  <si>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</si>
  <si>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</si>
  <si>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</si>
  <si>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</si>
  <si>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</si>
  <si>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</si>
  <si>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</si>
  <si>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</si>
  <si>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</si>
  <si>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</si>
  <si>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</si>
  <si>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</si>
  <si>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</si>
  <si>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</si>
  <si>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</si>
  <si>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</si>
  <si>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</si>
  <si>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</si>
  <si>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</si>
  <si>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</si>
  <si>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</si>
  <si>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</si>
  <si>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</si>
  <si>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</si>
  <si>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</si>
  <si>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</si>
  <si>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</si>
  <si>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</si>
  <si>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</si>
  <si>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</si>
  <si>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</si>
  <si>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</si>
  <si>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</si>
  <si>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</si>
  <si>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</si>
  <si>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</si>
  <si>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</si>
  <si>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</si>
  <si>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</si>
  <si>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</si>
  <si>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</si>
  <si>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</si>
  <si>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</si>
  <si>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</si>
  <si>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</si>
  <si>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</si>
  <si>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</si>
  <si>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</si>
  <si>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</si>
  <si>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</si>
  <si>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</si>
  <si>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</si>
  <si>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</si>
  <si>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</si>
  <si>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</si>
  <si>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</si>
  <si>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</si>
  <si>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</si>
  <si>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</si>
  <si>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</si>
  <si>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</si>
  <si>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</si>
  <si>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</si>
  <si>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</si>
  <si>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</si>
  <si>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</si>
  <si>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</si>
  <si>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</si>
  <si>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</si>
  <si>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</si>
  <si>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</si>
  <si>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</si>
  <si>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</si>
  <si>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</si>
  <si>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</si>
  <si>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</si>
  <si>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</si>
  <si>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</si>
  <si>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</si>
  <si>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</si>
  <si>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</si>
  <si>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</si>
  <si>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</si>
  <si>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</si>
  <si>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</si>
  <si>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</si>
  <si>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</si>
  <si>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</si>
  <si>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</si>
  <si>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</si>
  <si>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</si>
  <si>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</si>
  <si>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</si>
  <si>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</si>
  <si>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</si>
  <si>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</si>
  <si>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</si>
  <si>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</si>
  <si>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</si>
  <si>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</si>
  <si>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</si>
  <si>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</si>
  <si>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</si>
  <si>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</si>
  <si>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</si>
  <si>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</si>
  <si>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</si>
  <si>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</si>
  <si>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</si>
  <si>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</si>
  <si>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</si>
  <si>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</si>
  <si>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</si>
  <si>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</si>
  <si>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</si>
  <si>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</si>
  <si>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</si>
  <si>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</si>
  <si>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</si>
  <si>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</si>
  <si>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</si>
  <si>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</si>
  <si>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</si>
  <si>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</si>
  <si>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</si>
  <si>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</si>
  <si>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</si>
  <si>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</si>
  <si>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</si>
  <si>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</si>
  <si>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</si>
  <si>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</si>
  <si>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</si>
  <si>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</si>
  <si>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</si>
  <si>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</si>
  <si>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</si>
  <si>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</si>
  <si>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</si>
  <si>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</si>
  <si>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</si>
  <si>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</si>
  <si>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</si>
  <si>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</si>
  <si>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</si>
  <si>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</si>
  <si>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</si>
  <si>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</si>
  <si>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</si>
  <si>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</si>
  <si>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</si>
  <si>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</si>
  <si>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</si>
  <si>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</si>
  <si>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</si>
  <si>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</si>
  <si>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</si>
  <si>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</si>
  <si>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</si>
  <si>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</si>
  <si>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</si>
  <si>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</si>
  <si>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</si>
  <si>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</si>
  <si>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</si>
  <si>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</si>
  <si>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</si>
  <si>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</si>
  <si>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</si>
  <si>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</si>
  <si>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</si>
  <si>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</si>
  <si>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</si>
  <si>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</si>
  <si>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</si>
  <si>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</si>
  <si>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</si>
  <si>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</si>
  <si>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</si>
  <si>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</si>
  <si>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</si>
  <si>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</si>
  <si>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</si>
  <si>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</si>
  <si>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</si>
  <si>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</si>
  <si>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</si>
  <si>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</si>
  <si>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</si>
  <si>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</si>
  <si>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</si>
  <si>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</si>
  <si>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</si>
  <si>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</si>
  <si>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</si>
  <si>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</si>
  <si>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</si>
  <si>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</si>
  <si>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</si>
  <si>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</si>
  <si>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</si>
  <si>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</si>
  <si>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</si>
  <si>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</si>
  <si>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</si>
  <si>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</si>
  <si>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</si>
  <si>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</si>
  <si>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</si>
  <si>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</si>
  <si>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</si>
  <si>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</si>
  <si>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</si>
  <si>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</si>
  <si>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</si>
  <si>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</si>
  <si>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</si>
  <si>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</si>
  <si>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</si>
  <si>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</si>
  <si>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</si>
  <si>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</si>
  <si>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</si>
  <si>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</si>
  <si>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</si>
  <si>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</si>
  <si>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</si>
  <si>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</si>
  <si>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</si>
  <si>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</si>
  <si>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</si>
  <si>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</si>
  <si>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</si>
  <si>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</si>
  <si>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</si>
  <si>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</si>
  <si>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</si>
  <si>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</si>
  <si>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</si>
  <si>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</si>
  <si>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</si>
  <si>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</si>
  <si>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</si>
  <si>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</si>
  <si>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</si>
  <si>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</si>
  <si>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</si>
  <si>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</si>
  <si>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</si>
  <si>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</si>
  <si>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</si>
  <si>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</si>
  <si>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</si>
  <si>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</si>
  <si>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</si>
  <si>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</si>
  <si>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</si>
  <si>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</si>
  <si>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</si>
  <si>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</si>
  <si>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</si>
  <si>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</si>
  <si>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</si>
  <si>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</si>
  <si>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</si>
  <si>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</si>
  <si>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</si>
  <si>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</si>
  <si>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</si>
  <si>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</si>
  <si>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</si>
  <si>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</si>
  <si>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</si>
  <si>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</si>
  <si>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</si>
  <si>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</si>
  <si>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</si>
  <si>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</si>
  <si>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</si>
  <si>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</si>
  <si>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</si>
  <si>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</si>
  <si>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</si>
  <si>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</si>
  <si>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</si>
  <si>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</si>
  <si>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</si>
  <si>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</si>
  <si>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</si>
  <si>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</si>
  <si>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</si>
  <si>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</si>
  <si>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</si>
  <si>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</si>
  <si>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</si>
  <si>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</si>
  <si>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</si>
  <si>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</si>
  <si>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</si>
  <si>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</si>
  <si>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</si>
  <si>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</si>
  <si>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</si>
  <si>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</si>
  <si>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</si>
  <si>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</si>
  <si>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</si>
  <si>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</si>
  <si>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</si>
  <si>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</si>
  <si>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</si>
  <si>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</si>
  <si>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</si>
  <si>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</si>
  <si>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</si>
  <si>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</si>
  <si>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</si>
  <si>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</si>
  <si>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</si>
  <si>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</si>
  <si>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</si>
  <si>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</si>
  <si>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</si>
  <si>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</si>
  <si>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</si>
  <si>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</si>
  <si>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</si>
  <si>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</si>
  <si>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</si>
  <si>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</si>
  <si>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</si>
  <si>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</si>
  <si>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</si>
  <si>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</si>
  <si>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</si>
  <si>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</si>
  <si>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</si>
  <si>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</si>
  <si>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</si>
  <si>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</si>
  <si>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</si>
  <si>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</si>
  <si>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</si>
  <si>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</si>
  <si>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</si>
  <si>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</si>
  <si>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</si>
  <si>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</si>
  <si>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</si>
  <si>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</si>
  <si>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</si>
  <si>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</si>
  <si>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</si>
  <si>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</si>
  <si>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</si>
  <si>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</si>
  <si>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</si>
  <si>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</si>
  <si>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</si>
  <si>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</si>
  <si>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</si>
  <si>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</si>
  <si>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</si>
  <si>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</si>
  <si>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</si>
  <si>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</si>
  <si>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</si>
  <si>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</si>
  <si>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</si>
  <si>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</si>
  <si>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</si>
  <si>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</si>
  <si>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</si>
  <si>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</si>
  <si>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</si>
  <si>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</si>
  <si>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</si>
  <si>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</si>
  <si>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</si>
  <si>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</si>
  <si>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</si>
  <si>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</si>
  <si>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</si>
  <si>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</si>
  <si>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</si>
  <si>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</si>
  <si>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</si>
  <si>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</si>
  <si>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</si>
  <si>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</si>
  <si>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</si>
  <si>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</si>
  <si>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</si>
  <si>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</si>
  <si>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</si>
  <si>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</si>
  <si>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</si>
  <si>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</si>
  <si>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</si>
  <si>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</si>
  <si>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</si>
  <si>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</si>
  <si>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</si>
  <si>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</si>
  <si>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</si>
  <si>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</si>
  <si>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</si>
  <si>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</si>
  <si>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</si>
  <si>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</si>
  <si>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</si>
  <si>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</si>
  <si>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</si>
  <si>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</si>
  <si>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</si>
  <si>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</si>
  <si>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</si>
  <si>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</si>
  <si>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</si>
  <si>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</si>
  <si>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</si>
  <si>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</si>
  <si>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</si>
  <si>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</si>
  <si>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</si>
  <si>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</si>
  <si>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</si>
  <si>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</si>
  <si>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</si>
  <si>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</si>
  <si>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</si>
  <si>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</si>
  <si>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</si>
  <si>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</si>
  <si>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</si>
  <si>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</si>
  <si>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</si>
  <si>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</si>
  <si>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</si>
  <si>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</si>
  <si>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</si>
  <si>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</si>
  <si>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</si>
  <si>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</si>
  <si>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</si>
  <si>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</si>
  <si>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</si>
  <si>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</si>
  <si>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</si>
  <si>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</si>
  <si>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</si>
  <si>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</si>
  <si>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</si>
  <si>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</si>
  <si>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</si>
  <si>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</si>
  <si>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</si>
  <si>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</si>
  <si>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</si>
  <si>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</si>
  <si>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</si>
  <si>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</si>
  <si>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</si>
  <si>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</si>
  <si>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</si>
  <si>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</si>
  <si>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</si>
  <si>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</si>
  <si>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</si>
  <si>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</si>
  <si>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</si>
  <si>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</si>
  <si>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</si>
  <si>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</si>
  <si>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</si>
  <si>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</si>
  <si>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</si>
  <si>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</si>
  <si>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</si>
  <si>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</si>
  <si>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</si>
  <si>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</si>
  <si>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</si>
  <si>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</si>
  <si>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</si>
  <si>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</si>
  <si>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</si>
  <si>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</si>
  <si>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</si>
  <si>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</si>
  <si>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</si>
  <si>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</si>
  <si>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</si>
  <si>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</si>
  <si>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</si>
  <si>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</si>
  <si>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</si>
  <si>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</si>
  <si>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</si>
  <si>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</si>
  <si>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</si>
  <si>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</si>
  <si>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</si>
  <si>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</si>
  <si>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</si>
  <si>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</si>
  <si>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</si>
  <si>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</si>
  <si>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</si>
  <si>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</si>
  <si>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</si>
  <si>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</si>
  <si>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</si>
  <si>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</si>
  <si>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</si>
  <si>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</si>
  <si>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</si>
  <si>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</si>
  <si>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</si>
  <si>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</si>
  <si>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</si>
  <si>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</si>
  <si>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</si>
  <si>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</si>
  <si>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</si>
  <si>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</si>
  <si>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</si>
  <si>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</si>
  <si>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</si>
  <si>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</si>
  <si>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</si>
  <si>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</si>
  <si>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</si>
  <si>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</si>
  <si>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</si>
  <si>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</si>
  <si>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</si>
  <si>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</si>
  <si>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</si>
  <si>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</si>
  <si>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</si>
  <si>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</si>
  <si>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</si>
  <si>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</si>
  <si>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</si>
  <si>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</si>
  <si>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</si>
  <si>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</si>
  <si>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</si>
  <si>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</si>
  <si>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</si>
  <si>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</si>
  <si>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</si>
  <si>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</si>
  <si>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</si>
  <si>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</si>
  <si>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</si>
  <si>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</si>
  <si>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</si>
  <si>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</si>
  <si>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</si>
  <si>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</si>
  <si>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</si>
  <si>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</si>
  <si>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</si>
  <si>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</si>
  <si>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</si>
  <si>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</si>
  <si>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</si>
  <si>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</si>
  <si>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</si>
  <si>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</si>
  <si>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</si>
  <si>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</si>
  <si>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</si>
  <si>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</si>
  <si>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</si>
  <si>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</si>
  <si>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</si>
  <si>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</si>
  <si>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</si>
  <si>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</si>
  <si>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</si>
  <si>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</si>
  <si>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</si>
  <si>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</si>
  <si>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</si>
  <si>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</si>
  <si>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</si>
  <si>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</si>
  <si>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</si>
  <si>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</si>
  <si>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</si>
  <si>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</si>
  <si>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</si>
  <si>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</si>
  <si>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</si>
  <si>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</si>
  <si>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</si>
  <si>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</si>
  <si>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</si>
  <si>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</si>
  <si>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</si>
  <si>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</si>
  <si>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</si>
  <si>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</si>
  <si>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</si>
  <si>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</si>
  <si>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</si>
  <si>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</si>
  <si>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</si>
  <si>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</si>
  <si>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</si>
  <si>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</si>
  <si>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</si>
  <si>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</si>
  <si>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</si>
  <si>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</si>
  <si>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</si>
  <si>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</si>
  <si>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</si>
  <si>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</si>
  <si>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</si>
  <si>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</si>
  <si>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</si>
  <si>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</si>
  <si>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</si>
  <si>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</si>
  <si>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</si>
  <si>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</si>
  <si>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</si>
  <si>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</si>
  <si>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</si>
  <si>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</si>
  <si>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</si>
  <si>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</si>
  <si>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</si>
  <si>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</si>
  <si>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</si>
  <si>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</si>
  <si>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</si>
  <si>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</si>
  <si>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</si>
  <si>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</si>
  <si>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</si>
  <si>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</si>
  <si>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</si>
  <si>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</si>
  <si>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</si>
  <si>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</si>
  <si>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</si>
  <si>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</si>
  <si>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</si>
  <si>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</si>
  <si>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</si>
  <si>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</si>
  <si>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</si>
  <si>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</si>
  <si>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</si>
  <si>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</si>
  <si>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</si>
  <si>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</si>
  <si>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</si>
  <si>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</si>
  <si>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</si>
  <si>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</si>
  <si>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</si>
  <si>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</si>
  <si>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</si>
  <si>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</si>
  <si>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</si>
  <si>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</si>
  <si>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</si>
  <si>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</si>
  <si>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</si>
  <si>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</si>
  <si>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</si>
  <si>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</si>
  <si>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</si>
  <si>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</si>
  <si>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</si>
  <si>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</si>
  <si>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</si>
  <si>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</si>
  <si>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</si>
  <si>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</si>
  <si>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</si>
  <si>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</si>
  <si>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</si>
  <si>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</si>
  <si>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</si>
  <si>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</si>
  <si>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</si>
  <si>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</si>
  <si>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</si>
  <si>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</si>
  <si>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</si>
  <si>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</si>
  <si>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</si>
  <si>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</si>
  <si>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</si>
  <si>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</si>
  <si>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</si>
  <si>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</si>
  <si>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</si>
  <si>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</si>
  <si>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</si>
  <si>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</si>
  <si>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</si>
  <si>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</si>
  <si>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</si>
  <si>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</si>
  <si>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</si>
  <si>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</si>
  <si>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</si>
  <si>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</si>
  <si>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</si>
  <si>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</si>
  <si>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</si>
  <si>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</si>
  <si>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</si>
  <si>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</si>
  <si>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</si>
  <si>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</si>
  <si>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</si>
  <si>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</si>
  <si>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</si>
  <si>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</si>
  <si>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</si>
  <si>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</si>
  <si>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</si>
  <si>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</si>
  <si>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</si>
  <si>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</si>
  <si>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</si>
  <si>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</si>
  <si>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</si>
  <si>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</si>
  <si>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</si>
  <si>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</si>
  <si>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</si>
  <si>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</si>
  <si>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</si>
  <si>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</si>
  <si>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</si>
  <si>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</si>
  <si>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</si>
  <si>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</si>
  <si>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</si>
  <si>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</si>
  <si>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</si>
  <si>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</si>
  <si>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</si>
  <si>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</si>
  <si>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</si>
  <si>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</si>
  <si>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</si>
  <si>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</si>
  <si>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</si>
  <si>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</si>
  <si>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</si>
  <si>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</si>
  <si>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</si>
  <si>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</si>
  <si>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</si>
  <si>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</si>
  <si>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</si>
  <si>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</si>
  <si>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</si>
  <si>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</si>
  <si>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</si>
  <si>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</si>
  <si>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</si>
  <si>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</si>
  <si>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</si>
  <si>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</si>
  <si>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</si>
  <si>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</si>
  <si>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</si>
  <si>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</si>
  <si>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</si>
  <si>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</si>
  <si>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</si>
  <si>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</si>
  <si>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</si>
  <si>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</si>
  <si>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</si>
  <si>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</si>
  <si>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</si>
  <si>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</si>
  <si>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</si>
  <si>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</si>
  <si>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</si>
  <si>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</si>
  <si>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</si>
  <si>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</si>
  <si>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</si>
  <si>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</si>
  <si>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</si>
  <si>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</si>
  <si>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</si>
  <si>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</si>
  <si>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</si>
  <si>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</si>
  <si>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</si>
  <si>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</si>
  <si>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</si>
  <si>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</si>
  <si>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</si>
  <si>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</si>
  <si>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</si>
  <si>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</si>
  <si>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</si>
  <si>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</si>
  <si>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</si>
  <si>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</si>
  <si>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</si>
  <si>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</si>
  <si>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</si>
  <si>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</si>
  <si>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</si>
  <si>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</si>
  <si>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</si>
  <si>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</si>
  <si>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</si>
  <si>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</si>
  <si>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</si>
  <si>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</si>
  <si>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</si>
  <si>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</si>
  <si>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</si>
  <si>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</si>
  <si>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</si>
  <si>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</si>
  <si>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</si>
  <si>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</si>
  <si>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</si>
  <si>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</si>
  <si>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</si>
  <si>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</si>
  <si>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</si>
  <si>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</si>
  <si>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</si>
  <si>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</si>
  <si>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</si>
  <si>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</si>
  <si>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</si>
  <si>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</si>
  <si>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</si>
  <si>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</si>
  <si>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</si>
  <si>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</si>
  <si>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</si>
  <si>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</si>
  <si>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</si>
  <si>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</si>
  <si>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</si>
  <si>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</si>
  <si>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</si>
  <si>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</si>
  <si>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</si>
  <si>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</si>
  <si>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</si>
  <si>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</si>
  <si>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</si>
  <si>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</si>
  <si>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</si>
  <si>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</si>
  <si>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</si>
  <si>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</si>
  <si>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</si>
  <si>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</si>
  <si>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</si>
  <si>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</si>
  <si>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</si>
  <si>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</si>
  <si>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</si>
  <si>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</si>
  <si>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</si>
  <si>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</si>
  <si>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</si>
  <si>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</si>
  <si>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</si>
  <si>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</si>
  <si>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</si>
  <si>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</si>
  <si>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</si>
  <si>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</si>
  <si>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</si>
  <si>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</si>
  <si>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</si>
  <si>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</si>
  <si>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</si>
  <si>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</si>
  <si>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</si>
  <si>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</si>
  <si>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</si>
  <si>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</si>
  <si>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</si>
  <si>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</si>
  <si>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</si>
  <si>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</si>
  <si>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</si>
  <si>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</si>
  <si>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</si>
  <si>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</si>
  <si>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</si>
  <si>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</si>
  <si>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</si>
  <si>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</si>
  <si>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</si>
  <si>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</si>
  <si>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</si>
  <si>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</si>
  <si>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</si>
  <si>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</si>
  <si>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</si>
  <si>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</si>
  <si>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</si>
  <si>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</si>
  <si>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</si>
  <si>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</si>
  <si>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</si>
  <si>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</si>
  <si>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</si>
  <si>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</si>
  <si>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</si>
  <si>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</si>
  <si>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</si>
  <si>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</si>
  <si>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</si>
  <si>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</si>
  <si>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</si>
  <si>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</si>
  <si>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</si>
  <si>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</si>
  <si>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</si>
  <si>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</si>
  <si>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</si>
  <si>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</si>
  <si>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</si>
  <si>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</si>
  <si>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</si>
  <si>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</si>
  <si>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</si>
  <si>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</si>
  <si>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</si>
  <si>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</si>
  <si>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</si>
  <si>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</si>
  <si>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</si>
  <si>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</si>
  <si>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</si>
  <si>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</si>
  <si>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</si>
  <si>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</si>
  <si>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</si>
  <si>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</si>
  <si>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</si>
  <si>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</si>
  <si>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</si>
  <si>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</si>
  <si>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</si>
  <si>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</si>
  <si>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</si>
  <si>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</si>
  <si>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</si>
  <si>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</si>
  <si>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</si>
  <si>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</si>
  <si>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</si>
  <si>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</si>
  <si>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</si>
  <si>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</si>
  <si>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</si>
  <si>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</si>
  <si>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</si>
  <si>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</si>
  <si>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</si>
  <si>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</si>
  <si>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</si>
  <si>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</si>
  <si>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</si>
  <si>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</si>
  <si>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</si>
  <si>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</si>
  <si>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</si>
  <si>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</si>
  <si>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</si>
  <si>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</si>
  <si>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</si>
  <si>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</si>
  <si>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</si>
  <si>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</si>
  <si>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</si>
  <si>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</si>
  <si>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</si>
  <si>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</si>
  <si>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</si>
  <si>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</si>
  <si>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</si>
  <si>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</si>
  <si>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</si>
  <si>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</si>
  <si>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</si>
  <si>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</si>
  <si>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</si>
  <si>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</si>
  <si>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</si>
  <si>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</si>
  <si>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</si>
  <si>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</si>
  <si>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</si>
  <si>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</si>
  <si>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</si>
  <si>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</si>
  <si>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</si>
  <si>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</si>
  <si>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</si>
  <si>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</si>
  <si>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</si>
  <si>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</si>
  <si>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</si>
  <si>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</si>
  <si>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</si>
  <si>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</si>
  <si>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</si>
  <si>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</si>
  <si>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</si>
  <si>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</si>
  <si>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</si>
  <si>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</si>
  <si>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</si>
  <si>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</si>
  <si>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</si>
  <si>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</si>
  <si>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</si>
  <si>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</si>
  <si>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</si>
  <si>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</si>
  <si>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</si>
  <si>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</si>
  <si>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</si>
  <si>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</si>
  <si>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</si>
  <si>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</si>
  <si>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</si>
  <si>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</si>
  <si>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</si>
  <si>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</si>
  <si>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</si>
  <si>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</si>
  <si>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</si>
  <si>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</si>
  <si>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</si>
  <si>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</si>
  <si>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</si>
  <si>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</si>
  <si>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</si>
  <si>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</si>
  <si>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</si>
  <si>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</si>
  <si>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</si>
  <si>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</si>
  <si>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</si>
  <si>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</si>
  <si>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</si>
  <si>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</si>
  <si>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</si>
  <si>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</si>
  <si>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</si>
  <si>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</si>
  <si>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</si>
  <si>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</si>
  <si>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</si>
  <si>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</si>
  <si>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</si>
  <si>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</si>
  <si>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</si>
  <si>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</si>
  <si>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</si>
  <si>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</si>
  <si>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</si>
  <si>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</si>
  <si>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</si>
  <si>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</si>
  <si>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</si>
  <si>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</si>
  <si>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</si>
  <si>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</si>
  <si>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</si>
  <si>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</si>
  <si>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</si>
  <si>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</si>
  <si>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</si>
  <si>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</si>
  <si>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</si>
  <si>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</si>
  <si>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</si>
  <si>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</si>
  <si>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</si>
  <si>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</si>
  <si>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</si>
  <si>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</si>
  <si>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</si>
  <si>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</si>
  <si>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</si>
  <si>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</si>
  <si>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</si>
  <si>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</si>
  <si>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</si>
  <si>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</si>
  <si>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</si>
  <si>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</si>
  <si>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</si>
  <si>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</si>
  <si>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</si>
  <si>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</si>
  <si>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</si>
  <si>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</si>
  <si>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</si>
  <si>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</si>
  <si>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</si>
  <si>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</si>
  <si>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</si>
  <si>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</si>
  <si>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</si>
  <si>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</si>
  <si>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</si>
  <si>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</si>
  <si>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</si>
  <si>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</si>
  <si>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</si>
  <si>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</si>
  <si>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</si>
  <si>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</si>
  <si>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</si>
  <si>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</si>
  <si>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</si>
  <si>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</si>
  <si>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</si>
  <si>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</si>
  <si>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</si>
  <si>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</si>
  <si>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</si>
  <si>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</si>
  <si>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</si>
  <si>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</si>
  <si>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</si>
  <si>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</si>
  <si>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</si>
  <si>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</si>
  <si>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</si>
  <si>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</si>
  <si>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</si>
  <si>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</si>
  <si>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</si>
  <si>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</si>
  <si>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</si>
  <si>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</si>
  <si>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</si>
  <si>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</si>
  <si>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</si>
  <si>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</si>
  <si>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</si>
  <si>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</si>
  <si>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</si>
  <si>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</si>
  <si>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</si>
  <si>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</si>
  <si>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</si>
  <si>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</si>
  <si>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</si>
  <si>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</si>
  <si>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</si>
  <si>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</si>
  <si>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</si>
  <si>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</si>
  <si>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</si>
  <si>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</si>
  <si>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</si>
  <si>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</si>
  <si>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</si>
  <si>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</si>
  <si>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</si>
  <si>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</si>
  <si>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</si>
  <si>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</si>
  <si>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</si>
  <si>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</si>
  <si>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</si>
  <si>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</si>
  <si>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</si>
  <si>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</si>
  <si>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</si>
  <si>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</si>
  <si>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</si>
  <si>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</si>
  <si>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</si>
  <si>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</si>
  <si>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</si>
  <si>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</si>
  <si>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</si>
  <si>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</si>
  <si>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</si>
  <si>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</si>
  <si>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</si>
  <si>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</si>
  <si>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</si>
  <si>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</si>
  <si>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</si>
  <si>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</si>
  <si>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</si>
  <si>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</si>
  <si>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</si>
  <si>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</si>
  <si>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</si>
  <si>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</si>
  <si>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</si>
  <si>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</si>
  <si>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</si>
  <si>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</si>
  <si>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</si>
  <si>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</si>
  <si>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</si>
  <si>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</si>
  <si>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</si>
  <si>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</si>
  <si>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</si>
  <si>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</si>
  <si>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</si>
  <si>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</si>
  <si>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</si>
  <si>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</si>
  <si>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</si>
  <si>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</si>
  <si>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</si>
  <si>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</si>
  <si>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</si>
  <si>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</si>
  <si>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</si>
  <si>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</si>
  <si>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</si>
  <si>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</si>
  <si>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</si>
  <si>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</si>
  <si>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</si>
  <si>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</si>
  <si>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</si>
  <si>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</si>
  <si>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</si>
  <si>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</si>
  <si>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</si>
  <si>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</si>
  <si>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</si>
  <si>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</si>
  <si>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</si>
  <si>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</si>
  <si>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</si>
  <si>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</si>
  <si>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</si>
  <si>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</si>
  <si>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</si>
  <si>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</si>
  <si>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</si>
  <si>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</si>
  <si>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</si>
  <si>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</si>
  <si>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</si>
  <si>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</si>
  <si>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</si>
  <si>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</si>
  <si>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</si>
  <si>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</si>
  <si>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</si>
  <si>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</si>
  <si>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</si>
  <si>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</si>
  <si>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</si>
  <si>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</si>
  <si>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</si>
  <si>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</si>
  <si>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</si>
  <si>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</si>
  <si>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</si>
  <si>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</si>
  <si>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</si>
  <si>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</si>
  <si>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</si>
  <si>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</si>
  <si>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</si>
  <si>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</si>
  <si>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</si>
  <si>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</si>
  <si>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</si>
  <si>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</si>
  <si>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</si>
  <si>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</si>
  <si>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</si>
  <si>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</si>
  <si>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</si>
  <si>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</si>
  <si>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</si>
  <si>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</si>
  <si>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</si>
  <si>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</si>
  <si>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</si>
  <si>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</si>
  <si>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</si>
  <si>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</si>
  <si>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</si>
  <si>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</si>
  <si>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</si>
  <si>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</si>
  <si>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</si>
  <si>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</si>
  <si>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</si>
  <si>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</si>
  <si>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</si>
  <si>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</si>
  <si>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</si>
  <si>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</si>
  <si>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</si>
  <si>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</si>
  <si>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</si>
  <si>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</si>
  <si>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</si>
  <si>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</si>
  <si>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</si>
  <si>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</si>
  <si>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</si>
  <si>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</si>
  <si>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</si>
  <si>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</si>
  <si>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</si>
  <si>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</si>
  <si>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</si>
  <si>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</si>
  <si>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</si>
  <si>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</si>
  <si>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</si>
  <si>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</si>
  <si>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</si>
  <si>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</si>
  <si>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</si>
  <si>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</si>
  <si>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</si>
  <si>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</si>
  <si>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</si>
  <si>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</si>
  <si>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</si>
  <si>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</si>
  <si>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</si>
  <si>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</si>
  <si>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</si>
  <si>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</si>
  <si>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</si>
  <si>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</si>
  <si>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</si>
  <si>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</si>
  <si>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</si>
  <si>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</si>
  <si>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</si>
  <si>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</si>
  <si>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</si>
  <si>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</si>
  <si>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</si>
  <si>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</si>
  <si>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</si>
  <si>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</si>
  <si>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</si>
  <si>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</si>
  <si>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</si>
  <si>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</si>
  <si>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</si>
  <si>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</si>
  <si>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</si>
  <si>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</si>
  <si>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</si>
  <si>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</si>
  <si>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</si>
  <si>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</si>
  <si>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</si>
  <si>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</si>
  <si>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</si>
  <si>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</si>
  <si>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</si>
  <si>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</si>
  <si>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</si>
  <si>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</si>
  <si>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</si>
  <si>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</si>
  <si>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</si>
  <si>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</si>
  <si>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</si>
  <si>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</si>
  <si>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</si>
  <si>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</si>
  <si>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</si>
  <si>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</si>
  <si>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</si>
  <si>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</si>
  <si>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</si>
  <si>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</si>
  <si>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</si>
  <si>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</si>
  <si>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</si>
  <si>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</si>
  <si>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</si>
  <si>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</si>
  <si>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</si>
  <si>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</si>
  <si>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</si>
  <si>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</si>
  <si>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</si>
  <si>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</si>
  <si>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</si>
  <si>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</si>
  <si>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</si>
  <si>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</si>
  <si>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</si>
  <si>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</si>
  <si>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</si>
  <si>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</si>
  <si>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</si>
  <si>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</si>
  <si>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</si>
  <si>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</si>
  <si>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</si>
  <si>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</si>
  <si>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</si>
  <si>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</si>
  <si>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</si>
  <si>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</si>
  <si>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</si>
  <si>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</si>
  <si>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</si>
  <si>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</si>
  <si>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</si>
  <si>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</si>
  <si>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</si>
  <si>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</si>
  <si>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</si>
  <si>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</si>
  <si>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</si>
  <si>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</si>
  <si>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</si>
  <si>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</si>
  <si>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</si>
  <si>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</si>
  <si>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</si>
  <si>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</si>
  <si>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</si>
  <si>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</si>
  <si>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</si>
  <si>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</si>
  <si>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</si>
  <si>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</si>
  <si>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</si>
  <si>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</si>
  <si>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</si>
  <si>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</si>
  <si>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</si>
  <si>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</si>
  <si>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</si>
  <si>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</si>
  <si>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</si>
  <si>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</si>
  <si>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</si>
  <si>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</si>
  <si>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</si>
  <si>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</si>
  <si>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</si>
  <si>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</si>
  <si>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</si>
  <si>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</si>
  <si>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</si>
  <si>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</si>
  <si>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</si>
  <si>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</si>
  <si>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</si>
  <si>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</si>
  <si>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</si>
  <si>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</si>
  <si>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</si>
  <si>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</si>
  <si>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</si>
  <si>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</si>
  <si>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</si>
  <si>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</si>
  <si>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</si>
  <si>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</si>
  <si>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</si>
  <si>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</si>
  <si>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</si>
  <si>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</si>
  <si>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</si>
  <si>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</si>
  <si>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</si>
  <si>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</si>
  <si>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</si>
  <si>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</si>
  <si>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</si>
  <si>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</si>
  <si>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</si>
  <si>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</si>
  <si>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</si>
  <si>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</si>
  <si>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</si>
  <si>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</si>
  <si>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</si>
  <si>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</si>
  <si>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</si>
  <si>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</si>
  <si>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</si>
  <si>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</si>
  <si>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</si>
  <si>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</si>
  <si>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</si>
  <si>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</si>
  <si>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</si>
  <si>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</si>
  <si>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</si>
  <si>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</si>
  <si>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</si>
  <si>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</si>
  <si>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</si>
  <si>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</si>
  <si>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</si>
  <si>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</si>
  <si>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</si>
  <si>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</si>
  <si>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</si>
  <si>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</si>
  <si>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</si>
  <si>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</si>
  <si>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</si>
  <si>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</si>
  <si>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</si>
  <si>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</si>
  <si>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</si>
  <si>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</si>
  <si>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</si>
  <si>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</si>
  <si>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</si>
  <si>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</si>
  <si>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</si>
  <si>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</si>
  <si>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</si>
  <si>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</si>
  <si>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</si>
  <si>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</si>
  <si>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</si>
  <si>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</si>
  <si>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</si>
  <si>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</si>
  <si>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</si>
  <si>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</si>
  <si>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</si>
  <si>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</si>
  <si>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</si>
  <si>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</si>
  <si>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</si>
  <si>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</si>
  <si>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</si>
  <si>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</si>
  <si>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</si>
  <si>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</si>
  <si>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</si>
  <si>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</si>
  <si>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</si>
  <si>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</si>
  <si>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</si>
  <si>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</si>
  <si>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</si>
  <si>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</si>
  <si>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</si>
  <si>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</si>
  <si>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</si>
  <si>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</si>
  <si>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</si>
  <si>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</si>
  <si>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</si>
  <si>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</si>
  <si>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</si>
  <si>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</si>
  <si>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</si>
  <si>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</si>
  <si>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</si>
  <si>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</si>
  <si>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</si>
  <si>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</si>
  <si>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</si>
  <si>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</si>
  <si>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</si>
  <si>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</si>
  <si>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</si>
  <si>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</si>
  <si>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</si>
  <si>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</si>
  <si>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</si>
  <si>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</si>
  <si>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</si>
  <si>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</si>
  <si>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</si>
  <si>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</si>
  <si>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</si>
  <si>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</si>
  <si>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</si>
  <si>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</si>
  <si>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</si>
  <si>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</si>
  <si>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</si>
  <si>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</si>
  <si>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</si>
  <si>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</si>
  <si>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</si>
  <si>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</si>
  <si>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</si>
  <si>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</si>
  <si>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</si>
  <si>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</si>
  <si>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</si>
  <si>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</si>
  <si>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</si>
  <si>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</si>
  <si>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</si>
  <si>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</si>
  <si>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</si>
  <si>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</si>
  <si>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</si>
  <si>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</si>
  <si>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</si>
  <si>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</si>
  <si>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</si>
  <si>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</si>
  <si>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</si>
  <si>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</si>
  <si>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</si>
  <si>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</si>
  <si>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</si>
  <si>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</si>
  <si>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</si>
  <si>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</si>
  <si>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</si>
  <si>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</si>
  <si>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</si>
  <si>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</si>
  <si>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</si>
  <si>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</si>
  <si>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</si>
  <si>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</si>
  <si>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</si>
  <si>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</si>
  <si>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</si>
  <si>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</si>
  <si>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</si>
  <si>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</si>
  <si>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</si>
  <si>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</si>
  <si>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</si>
  <si>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</si>
  <si>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</si>
  <si>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</si>
  <si>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</si>
  <si>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</si>
  <si>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</si>
  <si>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</si>
  <si>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</si>
  <si>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</si>
  <si>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</si>
  <si>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</si>
  <si>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</si>
  <si>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</si>
  <si>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</si>
  <si>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</si>
  <si>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</si>
  <si>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</si>
  <si>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</si>
  <si>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</si>
  <si>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</si>
  <si>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</si>
  <si>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</si>
  <si>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</si>
  <si>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</si>
  <si>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</si>
  <si>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</si>
  <si>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</si>
  <si>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</si>
  <si>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</si>
  <si>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</si>
  <si>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</si>
  <si>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</si>
  <si>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</si>
  <si>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</si>
  <si>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</si>
  <si>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</si>
  <si>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</si>
  <si>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</si>
  <si>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</si>
  <si>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</si>
  <si>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</si>
  <si>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</si>
  <si>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</si>
  <si>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</si>
  <si>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</si>
  <si>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</si>
  <si>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</si>
  <si>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</si>
  <si>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</si>
  <si>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</si>
  <si>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</si>
  <si>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</si>
  <si>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</si>
  <si>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</si>
  <si>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</si>
  <si>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</si>
  <si>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</si>
  <si>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</si>
  <si>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</si>
  <si>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</si>
  <si>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</si>
  <si>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</si>
  <si>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</si>
  <si>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</si>
  <si>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</si>
  <si>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</si>
  <si>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</si>
  <si>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</si>
  <si>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</si>
  <si>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</si>
  <si>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</si>
  <si>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</si>
  <si>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</si>
  <si>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</si>
  <si>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</si>
  <si>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</si>
  <si>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</si>
  <si>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</si>
  <si>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</si>
  <si>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</si>
  <si>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</si>
  <si>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</si>
  <si>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</si>
  <si>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</si>
  <si>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</si>
  <si>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</si>
  <si>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</si>
  <si>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</si>
  <si>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</si>
  <si>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</si>
  <si>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</si>
  <si>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</si>
  <si>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</si>
  <si>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</si>
  <si>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</si>
  <si>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</si>
  <si>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</si>
  <si>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</si>
  <si>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</si>
  <si>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</si>
  <si>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</si>
  <si>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</si>
  <si>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</si>
  <si>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</si>
  <si>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</si>
  <si>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</si>
  <si>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</si>
  <si>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</si>
  <si>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</si>
  <si>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</si>
  <si>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</si>
  <si>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</si>
  <si>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</si>
  <si>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</si>
  <si>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</si>
  <si>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</si>
  <si>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</si>
  <si>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</si>
  <si>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</si>
  <si>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</si>
  <si>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</si>
  <si>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</si>
  <si>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</si>
  <si>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</si>
  <si>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</si>
  <si>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</si>
  <si>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</si>
  <si>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</si>
  <si>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</si>
  <si>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</si>
  <si>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</si>
  <si>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</si>
  <si>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</si>
  <si>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</si>
  <si>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</si>
  <si>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</si>
  <si>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</si>
  <si>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</si>
  <si>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</si>
  <si>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</si>
  <si>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</si>
  <si>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</si>
  <si>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</si>
  <si>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</si>
  <si>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</si>
  <si>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</si>
  <si>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</si>
  <si>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</si>
  <si>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</si>
  <si>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</si>
  <si>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</si>
  <si>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</si>
  <si>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</si>
  <si>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</si>
  <si>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</si>
  <si>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</si>
  <si>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</si>
  <si>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</si>
  <si>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</si>
  <si>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</si>
  <si>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</si>
  <si>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</si>
  <si>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</si>
  <si>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</si>
  <si>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</si>
  <si>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</si>
  <si>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</si>
  <si>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</si>
  <si>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</si>
  <si>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</si>
  <si>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</si>
  <si>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</si>
  <si>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</si>
  <si>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</si>
  <si>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</si>
  <si>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</si>
  <si>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</si>
  <si>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</si>
  <si>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</si>
  <si>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</si>
  <si>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</si>
  <si>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</si>
  <si>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</si>
  <si>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</si>
  <si>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</si>
  <si>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</si>
  <si>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</si>
  <si>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</si>
  <si>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</si>
  <si>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</si>
  <si>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</si>
  <si>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</si>
  <si>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</si>
  <si>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</si>
  <si>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</si>
  <si>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</si>
  <si>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</si>
  <si>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</si>
  <si>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</si>
  <si>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</si>
  <si>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</si>
  <si>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</si>
  <si>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</si>
  <si>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</si>
  <si>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</si>
  <si>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</si>
  <si>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</si>
  <si>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</si>
  <si>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</si>
  <si>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</si>
  <si>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</si>
  <si>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</si>
  <si>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</si>
  <si>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</si>
  <si>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</si>
  <si>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</si>
  <si>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</si>
  <si>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</si>
  <si>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</si>
  <si>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</si>
  <si>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</si>
  <si>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</si>
  <si>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</si>
  <si>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</si>
  <si>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</si>
  <si>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</si>
  <si>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</si>
  <si>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</si>
  <si>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</si>
  <si>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</si>
  <si>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</si>
  <si>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</si>
  <si>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</si>
  <si>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</si>
  <si>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</si>
  <si>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</si>
  <si>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</si>
  <si>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</si>
  <si>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</si>
  <si>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</si>
  <si>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</si>
  <si>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</si>
  <si>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</si>
  <si>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</si>
  <si>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</si>
  <si>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</si>
  <si>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</si>
  <si>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</si>
  <si>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</si>
  <si>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</si>
  <si>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</si>
  <si>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</si>
  <si>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</si>
  <si>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</si>
  <si>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</si>
  <si>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</si>
  <si>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</si>
  <si>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</si>
  <si>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</si>
  <si>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</si>
  <si>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</si>
  <si>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</si>
  <si>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</si>
  <si>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</si>
  <si>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</si>
  <si>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</si>
  <si>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</si>
  <si>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</si>
  <si>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</si>
  <si>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</si>
  <si>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</si>
  <si>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</si>
  <si>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</si>
  <si>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</si>
  <si>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</si>
  <si>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</si>
  <si>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</si>
  <si>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</si>
  <si>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</si>
  <si>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</si>
  <si>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</si>
  <si>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</si>
  <si>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</si>
  <si>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</si>
  <si>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</si>
  <si>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</si>
  <si>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</si>
  <si>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</si>
  <si>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</si>
  <si>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</si>
  <si>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</si>
  <si>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</si>
  <si>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</si>
  <si>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</si>
  <si>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</si>
  <si>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</si>
  <si>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</si>
  <si>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</si>
  <si>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</si>
  <si>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</si>
  <si>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</si>
  <si>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</si>
  <si>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</si>
  <si>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</si>
  <si>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</si>
  <si>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</si>
  <si>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</si>
  <si>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</si>
  <si>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</si>
  <si>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</si>
  <si>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</si>
  <si>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</si>
  <si>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</si>
  <si>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</si>
  <si>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</si>
  <si>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</si>
  <si>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</si>
  <si>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</si>
  <si>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</si>
  <si>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</si>
  <si>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</si>
  <si>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</si>
  <si>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</si>
  <si>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</si>
  <si>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</si>
  <si>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</si>
  <si>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</si>
  <si>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</si>
  <si>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</si>
  <si>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</si>
  <si>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</si>
  <si>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</si>
  <si>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</si>
  <si>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</si>
  <si>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</si>
  <si>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</si>
  <si>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</si>
  <si>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</si>
  <si>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</si>
  <si>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</si>
  <si>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</si>
  <si>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</si>
  <si>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</si>
  <si>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</si>
  <si>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</si>
  <si>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</si>
  <si>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</si>
  <si>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</si>
  <si>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</si>
  <si>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</si>
  <si>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</si>
  <si>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</si>
  <si>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</si>
  <si>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</si>
  <si>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</si>
  <si>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</si>
  <si>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</si>
  <si>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</si>
  <si>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</si>
  <si>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</si>
  <si>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</si>
  <si>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</si>
  <si>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</si>
  <si>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</si>
  <si>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</si>
  <si>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</si>
  <si>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</si>
  <si>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</si>
  <si>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</si>
  <si>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</si>
  <si>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</si>
  <si>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</si>
  <si>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</si>
  <si>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</si>
  <si>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</si>
  <si>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</si>
  <si>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</si>
  <si>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</si>
  <si>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</si>
  <si>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</si>
  <si>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</si>
  <si>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</si>
  <si>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</si>
  <si>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</si>
  <si>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</si>
  <si>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</si>
  <si>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</si>
  <si>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</si>
  <si>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</si>
  <si>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</si>
  <si>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</si>
  <si>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</si>
  <si>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</si>
  <si>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</si>
  <si>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</si>
  <si>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</si>
  <si>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</si>
  <si>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</si>
  <si>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</si>
  <si>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</si>
  <si>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</si>
  <si>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</si>
  <si>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</si>
  <si>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</si>
  <si>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</si>
  <si>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</si>
  <si>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</si>
  <si>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</si>
  <si>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</si>
  <si>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</si>
  <si>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</si>
  <si>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</si>
  <si>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</si>
  <si>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</si>
  <si>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</si>
  <si>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</si>
  <si>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</si>
  <si>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</si>
  <si>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</si>
  <si>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</si>
  <si>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</si>
  <si>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</si>
  <si>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</si>
  <si>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</si>
  <si>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</si>
  <si>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</si>
  <si>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</si>
  <si>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</si>
  <si>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</si>
  <si>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</si>
  <si>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</si>
  <si>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</si>
  <si>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</si>
  <si>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</si>
  <si>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</si>
  <si>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</si>
  <si>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</si>
  <si>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</si>
  <si>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</si>
  <si>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</si>
  <si>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</si>
  <si>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</si>
  <si>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</si>
  <si>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</si>
  <si>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</si>
  <si>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</si>
  <si>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</si>
  <si>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</si>
  <si>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</si>
  <si>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</si>
  <si>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</si>
  <si>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</si>
  <si>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</si>
  <si>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</si>
  <si>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</si>
  <si>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</si>
  <si>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</si>
  <si>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</si>
  <si>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</si>
  <si>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</si>
  <si>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</si>
  <si>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</si>
  <si>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</si>
  <si>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</si>
  <si>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</si>
  <si>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</si>
  <si>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</si>
  <si>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</si>
  <si>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</si>
  <si>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</si>
  <si>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</si>
  <si>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</si>
  <si>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</si>
  <si>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</si>
  <si>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</si>
  <si>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</si>
  <si>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</si>
  <si>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</si>
  <si>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</si>
  <si>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</si>
  <si>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</si>
  <si>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</si>
  <si>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</si>
  <si>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</si>
  <si>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</si>
  <si>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</si>
  <si>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</si>
  <si>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</si>
  <si>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</si>
  <si>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</si>
  <si>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</si>
  <si>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</si>
  <si>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</si>
  <si>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</si>
  <si>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</si>
  <si>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</si>
  <si>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</si>
  <si>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</si>
  <si>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</si>
  <si>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</si>
  <si>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</si>
  <si>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</si>
  <si>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</si>
  <si>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</si>
  <si>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</si>
  <si>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</si>
  <si>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</si>
  <si>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</si>
  <si>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</si>
  <si>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</si>
  <si>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</si>
  <si>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</si>
  <si>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</si>
  <si>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</si>
  <si>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</si>
  <si>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</si>
  <si>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</si>
  <si>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</si>
  <si>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</si>
  <si>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</si>
  <si>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</si>
  <si>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</si>
  <si>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</si>
  <si>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</si>
  <si>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</si>
  <si>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</si>
  <si>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</si>
  <si>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</si>
  <si>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</si>
  <si>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</si>
  <si>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</si>
  <si>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</si>
  <si>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</si>
  <si>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</si>
  <si>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</si>
  <si>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</si>
  <si>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</si>
  <si>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</si>
  <si>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</si>
  <si>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</si>
  <si>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</si>
  <si>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</si>
  <si>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</si>
  <si>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</si>
  <si>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</si>
  <si>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</si>
  <si>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</si>
  <si>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</si>
  <si>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</si>
  <si>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</si>
  <si>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</si>
  <si>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</si>
  <si>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</si>
  <si>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</si>
  <si>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</si>
  <si>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</si>
  <si>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</si>
  <si>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</si>
  <si>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</si>
  <si>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</si>
  <si>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</si>
  <si>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</si>
  <si>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</si>
  <si>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</si>
  <si>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</si>
  <si>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</si>
  <si>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</si>
  <si>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</si>
  <si>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</si>
  <si>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</si>
  <si>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</si>
  <si>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</si>
  <si>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</si>
  <si>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</si>
  <si>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</si>
  <si>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</si>
  <si>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</si>
  <si>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</si>
  <si>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</si>
  <si>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</si>
  <si>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</si>
  <si>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</si>
  <si>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</si>
  <si>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</si>
  <si>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</si>
  <si>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</si>
  <si>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</si>
  <si>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</si>
  <si>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</si>
  <si>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</si>
  <si>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</si>
  <si>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</si>
  <si>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</si>
  <si>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</si>
  <si>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</si>
  <si>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</si>
  <si>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</si>
  <si>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</si>
  <si>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</si>
  <si>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</si>
  <si>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</si>
  <si>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</si>
  <si>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</si>
  <si>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</si>
  <si>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</si>
  <si>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</si>
  <si>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</si>
  <si>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</si>
  <si>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</si>
  <si>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</si>
  <si>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</si>
  <si>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</si>
  <si>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</si>
  <si>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</si>
  <si>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</si>
  <si>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</si>
  <si>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</si>
  <si>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</si>
  <si>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</si>
  <si>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</si>
  <si>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</si>
  <si>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</si>
  <si>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</si>
  <si>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</si>
  <si>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</si>
  <si>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</si>
  <si>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</si>
  <si>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</si>
  <si>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</si>
  <si>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</si>
  <si>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</si>
  <si>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</si>
  <si>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</si>
  <si>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</si>
  <si>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</si>
  <si>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</si>
  <si>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</si>
  <si>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</si>
  <si>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</si>
  <si>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</si>
  <si>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</si>
  <si>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</si>
  <si>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</si>
  <si>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</si>
  <si>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</si>
  <si>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</si>
  <si>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</si>
  <si>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</si>
  <si>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</si>
  <si>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</si>
  <si>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</si>
  <si>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</si>
  <si>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</si>
  <si>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</si>
  <si>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</si>
  <si>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</si>
  <si>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</si>
  <si>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</si>
  <si>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</si>
  <si>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</si>
  <si>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</si>
  <si>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</si>
  <si>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</si>
  <si>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</si>
  <si>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</si>
  <si>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</si>
  <si>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</si>
  <si>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</si>
  <si>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</si>
  <si>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</si>
  <si>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</si>
  <si>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</si>
  <si>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</si>
  <si>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</si>
  <si>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</si>
  <si>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</si>
  <si>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</si>
  <si>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</si>
  <si>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</si>
  <si>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</si>
  <si>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</si>
  <si>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</si>
  <si>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</si>
  <si>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</si>
  <si>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</si>
  <si>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</si>
  <si>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</si>
  <si>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</si>
  <si>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</si>
  <si>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</si>
  <si>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</si>
  <si>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</si>
  <si>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</si>
  <si>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</si>
  <si>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</si>
  <si>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</si>
  <si>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</si>
  <si>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</si>
  <si>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</si>
  <si>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</si>
  <si>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</si>
  <si>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</si>
  <si>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</si>
  <si>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</si>
  <si>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</si>
  <si>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</si>
  <si>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</si>
  <si>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</si>
  <si>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</si>
  <si>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</si>
  <si>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</si>
  <si>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</si>
  <si>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</si>
  <si>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</si>
  <si>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</si>
  <si>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</si>
  <si>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</si>
  <si>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</si>
  <si>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</si>
  <si>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</si>
  <si>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</si>
  <si>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</si>
  <si>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</si>
  <si>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</si>
  <si>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</si>
  <si>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</si>
  <si>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</si>
  <si>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</si>
  <si>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</si>
  <si>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</si>
  <si>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</si>
  <si>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</si>
  <si>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</si>
  <si>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</si>
  <si>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</si>
  <si>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</si>
  <si>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</si>
  <si>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</si>
  <si>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</si>
  <si>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</si>
  <si>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</si>
  <si>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</si>
  <si>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</si>
  <si>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</si>
  <si>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</si>
  <si>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</si>
  <si>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</si>
  <si>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</si>
  <si>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</si>
  <si>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</si>
  <si>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</si>
  <si>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</si>
  <si>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</si>
  <si>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</si>
  <si>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</si>
  <si>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</si>
  <si>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</si>
  <si>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</si>
  <si>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</si>
  <si>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</si>
  <si>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</si>
  <si>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</si>
  <si>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</si>
  <si>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</si>
  <si>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</si>
  <si>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</si>
  <si>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</si>
  <si>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</si>
  <si>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</si>
  <si>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</si>
  <si>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</si>
  <si>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</si>
  <si>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</si>
  <si>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</si>
  <si>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</si>
  <si>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</si>
  <si>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</si>
  <si>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</si>
  <si>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</si>
  <si>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</si>
  <si>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</si>
  <si>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</si>
  <si>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</si>
  <si>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</si>
  <si>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</si>
  <si>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</si>
  <si>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</si>
  <si>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</si>
  <si>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</si>
  <si>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</si>
  <si>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</si>
  <si>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</si>
  <si>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</si>
  <si>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</si>
  <si>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</si>
  <si>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</si>
  <si>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</si>
  <si>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</si>
  <si>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</si>
  <si>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</si>
  <si>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</si>
  <si>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</si>
  <si>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</si>
  <si>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</si>
  <si>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</si>
  <si>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</si>
  <si>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</si>
  <si>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</si>
  <si>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</si>
  <si>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</si>
  <si>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</si>
  <si>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</si>
  <si>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</si>
  <si>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</si>
  <si>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</si>
  <si>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</si>
  <si>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</si>
  <si>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</si>
  <si>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</si>
  <si>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</si>
  <si>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</si>
  <si>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</si>
  <si>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</si>
  <si>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</si>
  <si>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</si>
  <si>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</si>
  <si>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</si>
  <si>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</si>
  <si>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</si>
  <si>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</si>
  <si>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</si>
  <si>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</si>
  <si>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</si>
  <si>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</si>
  <si>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</si>
  <si>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</si>
  <si>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</si>
  <si>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</si>
  <si>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</si>
  <si>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</si>
  <si>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</si>
  <si>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</si>
  <si>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</si>
  <si>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</si>
  <si>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</si>
  <si>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</si>
  <si>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</si>
  <si>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</si>
  <si>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</si>
  <si>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</si>
  <si>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</si>
  <si>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</si>
  <si>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</si>
  <si>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</si>
  <si>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</si>
  <si>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</si>
  <si>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</si>
  <si>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</si>
  <si>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</si>
  <si>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</si>
  <si>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</si>
  <si>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</si>
  <si>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</si>
  <si>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</si>
  <si>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</si>
  <si>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</si>
  <si>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</si>
  <si>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</si>
  <si>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</si>
  <si>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</si>
  <si>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</si>
  <si>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</si>
  <si>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</si>
  <si>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</si>
  <si>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</si>
  <si>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</si>
  <si>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</si>
  <si>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</si>
  <si>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</si>
  <si>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</si>
  <si>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</si>
  <si>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</si>
  <si>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</si>
  <si>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</si>
  <si>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</si>
  <si>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</si>
  <si>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</si>
  <si>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</si>
  <si>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</si>
  <si>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</si>
  <si>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</si>
  <si>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</si>
  <si>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</si>
  <si>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</si>
  <si>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</si>
  <si>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</si>
  <si>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</si>
  <si>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</si>
  <si>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</si>
  <si>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</si>
  <si>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</si>
  <si>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</si>
  <si>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</si>
  <si>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</si>
  <si>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</si>
  <si>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</si>
  <si>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</si>
  <si>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</si>
  <si>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</si>
  <si>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</si>
  <si>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</si>
  <si>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</si>
  <si>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</si>
  <si>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</si>
  <si>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</si>
  <si>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</si>
  <si>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</si>
  <si>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</si>
  <si>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</si>
  <si>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</si>
  <si>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</si>
  <si>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</si>
  <si>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</si>
  <si>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</si>
  <si>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</si>
  <si>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</si>
  <si>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</si>
  <si>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</si>
  <si>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</si>
  <si>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</si>
  <si>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</si>
  <si>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</si>
  <si>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</si>
  <si>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</si>
  <si>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</si>
  <si>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</si>
  <si>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</si>
  <si>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</si>
  <si>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</si>
  <si>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</si>
  <si>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</si>
  <si>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</si>
  <si>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</si>
  <si>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</si>
  <si>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</si>
  <si>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</si>
  <si>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</si>
  <si>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</si>
  <si>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</si>
  <si>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</si>
  <si>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</si>
  <si>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</si>
  <si>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</si>
  <si>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</si>
  <si>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</si>
  <si>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</si>
  <si>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</si>
  <si>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</si>
  <si>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</si>
  <si>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</si>
  <si>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</si>
  <si>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</si>
  <si>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</si>
  <si>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</si>
  <si>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</si>
  <si>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</si>
  <si>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</si>
  <si>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</si>
  <si>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</si>
  <si>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</si>
  <si>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</si>
  <si>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</si>
  <si>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</si>
  <si>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</si>
  <si>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</si>
  <si>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</si>
  <si>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</si>
  <si>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</si>
  <si>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</si>
  <si>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</si>
  <si>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</si>
  <si>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</si>
  <si>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</si>
  <si>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</si>
  <si>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</si>
  <si>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</si>
  <si>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</si>
  <si>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</si>
  <si>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</si>
  <si>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</si>
  <si>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</si>
  <si>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</si>
  <si>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</si>
  <si>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</si>
  <si>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</si>
  <si>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</si>
  <si>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</si>
  <si>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</si>
  <si>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</si>
  <si>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</si>
  <si>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</si>
  <si>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</si>
  <si>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</si>
  <si>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</si>
  <si>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</si>
  <si>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</si>
  <si>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</si>
  <si>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</si>
  <si>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</si>
  <si>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</si>
  <si>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</si>
  <si>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</si>
  <si>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</si>
  <si>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</si>
  <si>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</si>
  <si>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</si>
  <si>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</si>
  <si>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</si>
  <si>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</si>
  <si>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</si>
  <si>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</si>
  <si>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</si>
  <si>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</si>
  <si>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</si>
  <si>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</si>
  <si>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</si>
  <si>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</si>
  <si>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</si>
  <si>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</si>
  <si>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</si>
  <si>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</si>
  <si>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</si>
  <si>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</si>
  <si>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</si>
  <si>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</si>
  <si>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</si>
  <si>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</si>
  <si>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</si>
  <si>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</si>
  <si>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</si>
  <si>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</si>
  <si>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</si>
  <si>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</si>
  <si>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</si>
  <si>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</si>
  <si>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</si>
  <si>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</si>
  <si>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</si>
  <si>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</si>
  <si>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</si>
  <si>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</si>
  <si>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</si>
  <si>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</si>
  <si>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</si>
  <si>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</si>
  <si>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</si>
  <si>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</si>
  <si>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</si>
  <si>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</si>
  <si>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</si>
  <si>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</si>
  <si>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</si>
  <si>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</si>
  <si>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</si>
  <si>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</si>
  <si>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</si>
  <si>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</si>
  <si>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</si>
  <si>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</si>
  <si>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</si>
  <si>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</si>
  <si>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</si>
  <si>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</si>
  <si>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</si>
  <si>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</si>
  <si>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</si>
  <si>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</si>
  <si>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</si>
  <si>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</si>
  <si>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</si>
  <si>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</si>
  <si>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</si>
  <si>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</si>
  <si>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</si>
  <si>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</si>
  <si>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</si>
  <si>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</si>
  <si>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</si>
  <si>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</si>
  <si>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</si>
  <si>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</si>
  <si>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</si>
  <si>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</si>
  <si>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</si>
  <si>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</si>
  <si>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</si>
  <si>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</si>
  <si>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</si>
  <si>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</si>
  <si>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</si>
  <si>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</si>
  <si>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</si>
  <si>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</si>
  <si>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</si>
  <si>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</si>
  <si>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</si>
  <si>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</si>
  <si>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</si>
  <si>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</si>
  <si>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</si>
  <si>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</si>
  <si>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</si>
  <si>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</si>
  <si>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</si>
  <si>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</si>
  <si>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</si>
  <si>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</si>
  <si>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</si>
  <si>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</si>
  <si>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</si>
  <si>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</si>
  <si>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</si>
  <si>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</si>
  <si>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</si>
  <si>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</si>
  <si>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</si>
  <si>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</si>
  <si>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</si>
  <si>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</si>
  <si>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</si>
  <si>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</si>
  <si>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</si>
  <si>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</si>
  <si>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</si>
  <si>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</si>
  <si>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</si>
  <si>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</si>
  <si>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</si>
  <si>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</si>
  <si>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</si>
  <si>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</si>
  <si>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</si>
  <si>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</si>
  <si>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</si>
  <si>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</si>
  <si>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</si>
  <si>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</si>
  <si>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</si>
  <si>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</si>
  <si>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</si>
  <si>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</si>
  <si>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</si>
  <si>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</si>
  <si>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</si>
  <si>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</si>
  <si>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</si>
  <si>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</si>
  <si>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</si>
  <si>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</si>
  <si>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</si>
  <si>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</si>
  <si>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</si>
  <si>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</si>
  <si>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</si>
  <si>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</si>
  <si>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</si>
  <si>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</si>
  <si>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</si>
  <si>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</si>
  <si>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</si>
  <si>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</si>
  <si>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</si>
  <si>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</si>
  <si>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</si>
  <si>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</si>
  <si>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</si>
  <si>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</si>
  <si>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</si>
  <si>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</si>
  <si>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</si>
  <si>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</si>
  <si>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</si>
  <si>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</si>
  <si>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</si>
  <si>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</si>
  <si>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</si>
  <si>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</si>
  <si>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</si>
  <si>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</si>
  <si>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</si>
  <si>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</si>
  <si>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</si>
  <si>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</si>
  <si>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</si>
  <si>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</si>
  <si>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</si>
  <si>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</si>
  <si>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</si>
  <si>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</si>
  <si>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</si>
  <si>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</si>
  <si>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</si>
  <si>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</si>
  <si>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</si>
  <si>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</si>
  <si>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</si>
  <si>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</si>
  <si>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</si>
  <si>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</si>
  <si>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</si>
  <si>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</si>
  <si>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</si>
  <si>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</si>
  <si>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</si>
  <si>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</si>
  <si>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</si>
  <si>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</si>
  <si>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</si>
  <si>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</si>
  <si>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</si>
  <si>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</si>
  <si>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</si>
  <si>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</si>
  <si>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</si>
  <si>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</si>
  <si>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</si>
  <si>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</si>
  <si>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</si>
  <si>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</si>
  <si>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</si>
  <si>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</si>
  <si>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</si>
  <si>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</si>
  <si>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</si>
  <si>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</si>
  <si>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</si>
  <si>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</si>
  <si>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</si>
  <si>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</si>
  <si>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</si>
  <si>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</si>
  <si>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</si>
  <si>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</si>
  <si>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</si>
  <si>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</si>
  <si>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</si>
  <si>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</si>
  <si>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</si>
  <si>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</si>
  <si>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</si>
  <si>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</si>
  <si>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</si>
  <si>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</si>
  <si>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</si>
  <si>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</si>
  <si>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</si>
  <si>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</si>
  <si>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</si>
  <si>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</si>
  <si>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</si>
  <si>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</si>
  <si>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</si>
  <si>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</si>
  <si>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</si>
  <si>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</si>
  <si>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</si>
  <si>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</si>
  <si>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</si>
  <si>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</si>
  <si>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</si>
  <si>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</si>
  <si>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</si>
  <si>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</si>
  <si>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</si>
  <si>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</si>
  <si>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</si>
  <si>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</si>
  <si>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</si>
  <si>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</si>
  <si>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</si>
  <si>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</si>
  <si>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</si>
  <si>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</si>
  <si>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</si>
  <si>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</si>
  <si>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</si>
  <si>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</si>
  <si>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</si>
  <si>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</si>
  <si>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</si>
  <si>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</si>
  <si>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</si>
  <si>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</si>
  <si>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</si>
  <si>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</si>
  <si>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</si>
  <si>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</si>
  <si>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</si>
  <si>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</si>
  <si>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</si>
  <si>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</si>
  <si>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</si>
  <si>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</si>
  <si>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</si>
  <si>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</si>
  <si>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</si>
  <si>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</si>
  <si>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</si>
  <si>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</si>
  <si>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</si>
  <si>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</si>
  <si>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</si>
  <si>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</si>
  <si>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</si>
  <si>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</si>
  <si>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</si>
  <si>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</si>
  <si>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</si>
  <si>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</si>
  <si>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</si>
  <si>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</si>
  <si>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</si>
  <si>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</si>
  <si>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</si>
  <si>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</si>
  <si>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</si>
  <si>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</si>
  <si>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</si>
  <si>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</si>
  <si>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</si>
  <si>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</si>
  <si>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</si>
  <si>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</si>
  <si>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</si>
  <si>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</si>
  <si>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</si>
  <si>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</si>
  <si>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</si>
  <si>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</si>
  <si>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</si>
  <si>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</si>
  <si>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</si>
  <si>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</si>
  <si>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</si>
  <si>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</si>
  <si>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</si>
  <si>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</si>
  <si>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</si>
  <si>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</si>
  <si>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</si>
  <si>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</si>
  <si>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</si>
  <si>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</si>
  <si>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</si>
  <si>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</si>
  <si>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</si>
  <si>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</si>
  <si>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</si>
  <si>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</si>
  <si>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</si>
  <si>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</si>
  <si>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</si>
  <si>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</si>
  <si>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</si>
  <si>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</si>
  <si>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</si>
  <si>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</si>
  <si>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</si>
  <si>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</si>
  <si>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</si>
  <si>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</si>
  <si>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</si>
  <si>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</si>
  <si>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</si>
  <si>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</si>
  <si>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</si>
  <si>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</si>
  <si>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</si>
  <si>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</si>
  <si>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</si>
  <si>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</si>
  <si>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</si>
  <si>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</si>
  <si>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</si>
  <si>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</si>
  <si>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</si>
  <si>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</si>
  <si>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</si>
  <si>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</si>
  <si>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</si>
  <si>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</si>
  <si>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</si>
  <si>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</si>
  <si>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</si>
  <si>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</si>
  <si>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</si>
  <si>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</si>
  <si>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</si>
  <si>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</si>
  <si>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</si>
  <si>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</si>
  <si>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</si>
  <si>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</si>
  <si>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</si>
  <si>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</si>
  <si>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</si>
  <si>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</si>
  <si>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</si>
  <si>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</si>
  <si>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</si>
  <si>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</si>
  <si>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</si>
  <si>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</si>
  <si>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</si>
  <si>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</si>
  <si>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</si>
  <si>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</si>
  <si>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</si>
  <si>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</si>
  <si>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</si>
  <si>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</si>
  <si>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</si>
  <si>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</si>
  <si>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</si>
  <si>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</si>
  <si>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</si>
  <si>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</si>
  <si>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</si>
  <si>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</si>
  <si>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</si>
  <si>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</si>
  <si>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</si>
  <si>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</si>
  <si>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</si>
  <si>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</si>
  <si>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</si>
  <si>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</si>
  <si>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</si>
  <si>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</si>
  <si>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</si>
  <si>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</si>
  <si>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</si>
  <si>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</si>
  <si>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</si>
  <si>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</si>
  <si>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</si>
  <si>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</si>
  <si>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</si>
  <si>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</si>
  <si>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</si>
  <si>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</si>
  <si>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</si>
  <si>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</si>
  <si>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</si>
  <si>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</si>
  <si>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</si>
  <si>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</si>
  <si>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</si>
  <si>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</si>
  <si>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</si>
  <si>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</si>
  <si>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</si>
  <si>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</si>
  <si>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</si>
  <si>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</si>
  <si>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</si>
  <si>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</si>
  <si>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</si>
  <si>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</si>
  <si>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</si>
  <si>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</si>
  <si>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</si>
  <si>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</si>
  <si>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</si>
  <si>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</si>
  <si>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</si>
  <si>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</si>
  <si>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</si>
  <si>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</si>
  <si>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</si>
  <si>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</si>
  <si>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</si>
  <si>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</si>
  <si>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</si>
  <si>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</si>
  <si>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</si>
  <si>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</si>
  <si>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</si>
  <si>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</si>
  <si>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</si>
  <si>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</si>
  <si>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</si>
  <si>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</si>
  <si>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</si>
  <si>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</si>
  <si>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</si>
  <si>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</si>
  <si>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</si>
  <si>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</si>
  <si>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</si>
  <si>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</si>
  <si>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</si>
  <si>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</si>
  <si>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</si>
  <si>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</si>
  <si>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</si>
  <si>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</si>
  <si>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</si>
  <si>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</si>
  <si>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</si>
  <si>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</si>
  <si>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</si>
  <si>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</si>
  <si>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</si>
  <si>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</si>
  <si>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</si>
  <si>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</si>
  <si>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</si>
  <si>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</si>
  <si>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</si>
  <si>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</si>
  <si>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</si>
  <si>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</si>
  <si>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</si>
  <si>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</si>
  <si>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</si>
  <si>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</si>
  <si>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</si>
  <si>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</si>
  <si>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</si>
  <si>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</si>
  <si>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</si>
  <si>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</si>
  <si>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</si>
  <si>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</si>
  <si>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</si>
  <si>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</si>
  <si>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</si>
  <si>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</si>
  <si>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</si>
  <si>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</si>
  <si>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</si>
  <si>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</si>
  <si>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</si>
  <si>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</si>
  <si>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</si>
  <si>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</si>
  <si>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</si>
  <si>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</si>
  <si>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</si>
  <si>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</si>
  <si>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</si>
  <si>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</si>
  <si>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</si>
  <si>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</si>
  <si>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</si>
  <si>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</si>
  <si>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</si>
  <si>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</si>
  <si>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</si>
  <si>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</si>
  <si>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</si>
  <si>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</si>
  <si>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</si>
  <si>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</si>
  <si>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</si>
  <si>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</si>
  <si>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</si>
  <si>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</si>
  <si>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</si>
  <si>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</si>
  <si>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</si>
  <si>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</si>
  <si>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</si>
  <si>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</si>
  <si>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</si>
  <si>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</si>
  <si>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</si>
  <si>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</si>
  <si>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</si>
  <si>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</si>
  <si>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</si>
  <si>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</si>
  <si>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</si>
  <si>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</si>
  <si>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</si>
  <si>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</si>
  <si>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</si>
  <si>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</si>
  <si>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</si>
  <si>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</si>
  <si>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</si>
  <si>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</si>
  <si>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</si>
  <si>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</si>
  <si>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</si>
  <si>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</si>
  <si>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</si>
  <si>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</si>
  <si>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</si>
  <si>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</si>
  <si>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</si>
  <si>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</si>
  <si>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</si>
  <si>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</si>
  <si>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</si>
  <si>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</si>
  <si>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</si>
  <si>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</si>
  <si>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</si>
  <si>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</si>
  <si>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</si>
  <si>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</si>
  <si>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</si>
  <si>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</si>
  <si>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</si>
  <si>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</si>
  <si>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</si>
  <si>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</si>
  <si>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</si>
  <si>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</si>
  <si>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</si>
  <si>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</si>
  <si>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</si>
  <si>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</si>
  <si>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</si>
  <si>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</si>
  <si>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</si>
  <si>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</si>
  <si>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</si>
  <si>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</si>
  <si>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</si>
  <si>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</si>
  <si>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</si>
  <si>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</si>
  <si>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</si>
  <si>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</si>
  <si>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</si>
  <si>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</si>
  <si>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</si>
  <si>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</si>
  <si>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</si>
  <si>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</si>
  <si>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</si>
  <si>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</si>
  <si>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</si>
  <si>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</si>
  <si>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</si>
  <si>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</si>
  <si>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</si>
  <si>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</si>
  <si>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</si>
  <si>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</si>
  <si>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</si>
  <si>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</si>
  <si>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</si>
  <si>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</si>
  <si>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</si>
  <si>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</si>
  <si>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</si>
  <si>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</si>
  <si>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</si>
  <si>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</si>
  <si>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</si>
  <si>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</si>
  <si>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</si>
  <si>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</si>
  <si>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</si>
  <si>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</si>
  <si>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</si>
  <si>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</si>
  <si>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</si>
  <si>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</si>
  <si>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</si>
  <si>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</si>
  <si>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</si>
  <si>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</si>
  <si>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</si>
  <si>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</si>
  <si>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</si>
  <si>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</si>
  <si>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</si>
  <si>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</si>
  <si>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</si>
  <si>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</si>
  <si>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</si>
  <si>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</si>
  <si>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</si>
  <si>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</si>
  <si>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</si>
  <si>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</si>
  <si>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</si>
  <si>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</si>
  <si>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</si>
  <si>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</si>
  <si>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</si>
  <si>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</si>
  <si>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</si>
  <si>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</si>
  <si>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</si>
  <si>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</si>
  <si>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</si>
  <si>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</si>
  <si>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</si>
  <si>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</si>
  <si>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</si>
  <si>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</si>
  <si>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</si>
  <si>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</si>
  <si>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</si>
  <si>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</si>
  <si>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</si>
  <si>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</si>
  <si>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</si>
  <si>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</si>
  <si>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</si>
  <si>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</si>
  <si>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</si>
  <si>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</si>
  <si>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</si>
  <si>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</si>
  <si>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</si>
  <si>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</si>
  <si>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</si>
  <si>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</si>
  <si>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</si>
  <si>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</si>
  <si>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</si>
  <si>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</si>
  <si>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</si>
  <si>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</si>
  <si>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</si>
  <si>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</si>
  <si>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</si>
  <si>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</si>
  <si>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</si>
  <si>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</si>
  <si>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</si>
  <si>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</si>
  <si>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</si>
  <si>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</si>
  <si>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</si>
  <si>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</si>
  <si>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</si>
  <si>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</si>
  <si>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</si>
  <si>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</si>
  <si>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</si>
  <si>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</si>
  <si>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</si>
  <si>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</si>
  <si>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</si>
  <si>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</si>
  <si>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</si>
  <si>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</si>
  <si>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</si>
  <si>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</si>
  <si>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</si>
  <si>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</si>
  <si>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</si>
  <si>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</si>
  <si>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</si>
  <si>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</si>
  <si>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</si>
  <si>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</si>
  <si>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</si>
  <si>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</si>
  <si>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</si>
  <si>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</si>
  <si>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</si>
  <si>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</si>
  <si>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</si>
  <si>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</si>
  <si>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</si>
  <si>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</si>
  <si>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</si>
  <si>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</si>
  <si>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</si>
  <si>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</si>
  <si>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</si>
  <si>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</si>
  <si>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</si>
  <si>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</si>
  <si>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</si>
  <si>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</si>
  <si>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</si>
  <si>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</si>
  <si>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</si>
  <si>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</si>
  <si>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</si>
  <si>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</si>
  <si>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</si>
  <si>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</si>
  <si>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</si>
  <si>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</si>
  <si>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</si>
  <si>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</si>
  <si>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</si>
  <si>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</si>
  <si>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</si>
  <si>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</si>
  <si>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</si>
  <si>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</si>
  <si>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</si>
  <si>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</si>
  <si>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</si>
  <si>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</si>
  <si>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</si>
  <si>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</si>
  <si>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</si>
  <si>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</si>
  <si>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</si>
  <si>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</si>
  <si>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</si>
  <si>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</si>
  <si>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</si>
  <si>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</si>
  <si>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</si>
  <si>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</si>
  <si>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</si>
  <si>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</si>
  <si>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</si>
  <si>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</si>
  <si>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</si>
  <si>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</si>
  <si>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</si>
  <si>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</si>
  <si>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</si>
  <si>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</si>
  <si>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</si>
  <si>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</si>
  <si>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</si>
  <si>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</si>
  <si>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</si>
  <si>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</si>
  <si>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</si>
  <si>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</si>
  <si>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</si>
  <si>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</si>
  <si>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</si>
  <si>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</si>
  <si>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</si>
  <si>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</si>
  <si>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</si>
  <si>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</si>
  <si>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</si>
  <si>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</si>
  <si>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</si>
  <si>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</si>
  <si>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</si>
  <si>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</si>
  <si>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</si>
  <si>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</si>
  <si>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</si>
  <si>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</si>
  <si>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</si>
  <si>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</si>
  <si>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</si>
  <si>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</si>
  <si>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</si>
  <si>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</si>
  <si>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</si>
  <si>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</si>
  <si>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</si>
  <si>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</si>
  <si>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</si>
  <si>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</si>
  <si>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</si>
  <si>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</si>
  <si>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</si>
  <si>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</si>
  <si>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</si>
  <si>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</si>
  <si>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</si>
  <si>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</si>
  <si>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</si>
  <si>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</si>
  <si>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</si>
  <si>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</si>
  <si>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</si>
  <si>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</si>
  <si>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</si>
  <si>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</si>
  <si>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</si>
  <si>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</si>
  <si>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</si>
  <si>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</si>
  <si>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</si>
  <si>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</si>
  <si>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</si>
  <si>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</si>
  <si>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</si>
  <si>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</si>
  <si>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</si>
  <si>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</si>
  <si>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</si>
  <si>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</si>
  <si>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</si>
  <si>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</si>
  <si>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</si>
  <si>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</si>
  <si>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</si>
  <si>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</si>
  <si>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</si>
  <si>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</si>
  <si>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</si>
  <si>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</si>
  <si>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</si>
  <si>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</si>
  <si>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</si>
  <si>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</si>
  <si>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</si>
  <si>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</si>
  <si>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</si>
  <si>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</si>
  <si>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</si>
  <si>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</si>
  <si>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</si>
  <si>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</si>
  <si>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</si>
  <si>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</si>
  <si>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</si>
  <si>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</si>
  <si>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</si>
  <si>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</si>
  <si>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</si>
  <si>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</si>
  <si>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</si>
  <si>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</si>
  <si>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</si>
  <si>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</si>
  <si>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</si>
  <si>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</si>
  <si>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</si>
  <si>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</si>
  <si>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</si>
  <si>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</si>
  <si>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</si>
  <si>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</si>
  <si>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</si>
  <si>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</si>
  <si>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</si>
  <si>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</si>
  <si>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</si>
  <si>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</si>
  <si>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</si>
  <si>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</si>
  <si>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</si>
  <si>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</si>
  <si>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</si>
  <si>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</si>
  <si>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</si>
  <si>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</si>
  <si>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</si>
  <si>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</si>
  <si>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</si>
  <si>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</si>
  <si>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</si>
  <si>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</si>
  <si>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</si>
  <si>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</si>
  <si>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</si>
  <si>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</si>
  <si>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</si>
  <si>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</si>
  <si>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</si>
  <si>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</si>
  <si>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</si>
  <si>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</si>
  <si>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</si>
  <si>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</si>
  <si>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</si>
  <si>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</si>
  <si>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</si>
  <si>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</si>
  <si>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</si>
  <si>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</si>
  <si>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</si>
  <si>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</si>
  <si>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</si>
  <si>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</si>
  <si>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</si>
  <si>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</si>
  <si>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</si>
  <si>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</si>
  <si>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</si>
  <si>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</si>
  <si>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</si>
  <si>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</si>
  <si>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</si>
  <si>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</si>
  <si>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</si>
  <si>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</si>
  <si>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</si>
  <si>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</si>
  <si>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</si>
  <si>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</si>
  <si>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</si>
  <si>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</si>
  <si>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</si>
  <si>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</si>
  <si>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</si>
  <si>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</si>
  <si>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</si>
  <si>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</si>
  <si>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</si>
  <si>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</si>
  <si>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</si>
  <si>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</si>
  <si>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</si>
  <si>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</si>
  <si>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</si>
  <si>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</si>
  <si>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</si>
  <si>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</si>
  <si>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</si>
  <si>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</si>
  <si>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</si>
  <si>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</si>
  <si>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</si>
  <si>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</si>
  <si>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</si>
  <si>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</si>
  <si>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</si>
  <si>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</si>
  <si>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</si>
  <si>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</si>
  <si>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</si>
  <si>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</si>
  <si>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</si>
  <si>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</si>
  <si>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</si>
  <si>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</si>
  <si>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</si>
  <si>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</si>
  <si>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</si>
  <si>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</si>
  <si>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</si>
  <si>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</si>
  <si>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</si>
  <si>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</si>
  <si>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</si>
  <si>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</si>
  <si>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</si>
  <si>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</si>
  <si>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</si>
  <si>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</si>
  <si>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</si>
  <si>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</si>
  <si>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</si>
  <si>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</si>
  <si>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</si>
  <si>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</si>
  <si>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</si>
  <si>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</si>
  <si>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</si>
  <si>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</si>
  <si>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</si>
  <si>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</si>
  <si>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</si>
  <si>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</si>
  <si>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</si>
  <si>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</si>
  <si>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</si>
  <si>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</si>
  <si>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</si>
  <si>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</si>
  <si>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</si>
  <si>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</si>
  <si>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</si>
  <si>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</si>
  <si>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</si>
  <si>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</si>
  <si>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</si>
  <si>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</si>
  <si>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</si>
  <si>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</si>
  <si>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</si>
  <si>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</si>
  <si>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</si>
  <si>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</si>
  <si>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</si>
  <si>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</si>
  <si>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</si>
  <si>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</si>
  <si>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</si>
  <si>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</si>
  <si>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</si>
  <si>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</si>
  <si>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</si>
  <si>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</si>
  <si>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</si>
  <si>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</si>
  <si>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</si>
  <si>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</si>
  <si>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</si>
  <si>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</si>
  <si>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</si>
  <si>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</si>
  <si>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</si>
  <si>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</si>
  <si>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</si>
  <si>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</si>
  <si>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</si>
  <si>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</si>
  <si>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</si>
  <si>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</si>
  <si>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</si>
  <si>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</si>
  <si>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</si>
  <si>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</si>
  <si>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</si>
  <si>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</si>
  <si>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</si>
  <si>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</si>
  <si>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</si>
  <si>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</si>
  <si>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</si>
  <si>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</si>
  <si>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</si>
  <si>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</si>
  <si>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</si>
  <si>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</si>
  <si>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</si>
  <si>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</si>
  <si>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</si>
  <si>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</si>
  <si>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</si>
  <si>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</si>
  <si>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</si>
  <si>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</si>
  <si>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</si>
  <si>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</si>
  <si>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</si>
  <si>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</si>
  <si>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</si>
  <si>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</si>
  <si>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</si>
  <si>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</si>
  <si>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</si>
  <si>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</si>
  <si>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</si>
  <si>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</si>
  <si>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</si>
  <si>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</si>
  <si>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</si>
  <si>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</si>
  <si>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</si>
  <si>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</si>
  <si>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</si>
  <si>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</si>
  <si>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</si>
  <si>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</si>
  <si>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</si>
  <si>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</si>
  <si>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</si>
  <si>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</si>
  <si>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</si>
  <si>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</si>
  <si>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</si>
  <si>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</si>
  <si>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</si>
  <si>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</si>
  <si>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</si>
  <si>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</si>
  <si>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</si>
  <si>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</si>
  <si>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</si>
  <si>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</si>
  <si>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</si>
  <si>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</si>
  <si>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</si>
  <si>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</si>
  <si>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</si>
  <si>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</si>
  <si>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</si>
  <si>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</si>
  <si>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</si>
  <si>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</si>
  <si>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</si>
  <si>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</si>
  <si>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</si>
  <si>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</si>
  <si>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</si>
  <si>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</si>
  <si>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</si>
  <si>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</si>
  <si>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</si>
  <si>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</si>
  <si>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</si>
  <si>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</si>
  <si>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</si>
  <si>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</si>
  <si>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</si>
  <si>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</si>
  <si>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</si>
  <si>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</si>
  <si>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</si>
  <si>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</si>
  <si>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</si>
  <si>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</si>
  <si>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</si>
  <si>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</si>
  <si>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</si>
  <si>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</si>
  <si>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</si>
  <si>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</si>
  <si>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</si>
  <si>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</si>
  <si>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</si>
  <si>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</si>
  <si>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</si>
  <si>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</si>
  <si>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</si>
  <si>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</si>
  <si>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</si>
  <si>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</si>
  <si>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</si>
  <si>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</si>
  <si>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</si>
  <si>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</si>
  <si>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</si>
  <si>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</si>
  <si>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</si>
  <si>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</si>
  <si>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</si>
  <si>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</si>
  <si>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</si>
  <si>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</si>
  <si>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</si>
  <si>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</si>
  <si>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</si>
  <si>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</si>
  <si>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</si>
  <si>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</si>
  <si>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</si>
  <si>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</si>
  <si>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</si>
  <si>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</si>
  <si>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</si>
  <si>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</si>
  <si>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</si>
  <si>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</si>
  <si>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</si>
  <si>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</si>
  <si>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</si>
  <si>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</si>
  <si>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</si>
  <si>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</si>
  <si>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</si>
  <si>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</si>
  <si>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</si>
  <si>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</si>
  <si>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</si>
  <si>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</si>
  <si>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</si>
  <si>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</si>
  <si>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</si>
  <si>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</si>
  <si>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</si>
  <si>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</si>
  <si>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</si>
  <si>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</si>
  <si>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</si>
  <si>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</si>
  <si>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</si>
  <si>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</si>
  <si>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</si>
  <si>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</si>
  <si>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</si>
  <si>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</si>
  <si>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</si>
  <si>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</si>
  <si>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</si>
  <si>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</si>
  <si>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</si>
  <si>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</si>
  <si>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</si>
  <si>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</si>
  <si>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</si>
  <si>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</si>
  <si>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</si>
  <si>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</si>
  <si>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</si>
  <si>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</si>
  <si>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</si>
  <si>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</si>
  <si>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</si>
  <si>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</si>
  <si>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</si>
  <si>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</si>
  <si>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</si>
  <si>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</si>
  <si>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</si>
  <si>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</si>
  <si>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</si>
  <si>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</si>
  <si>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</si>
  <si>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</si>
  <si>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</si>
  <si>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</si>
  <si>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</si>
  <si>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</si>
  <si>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</si>
  <si>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</si>
  <si>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</si>
  <si>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</si>
  <si>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</si>
  <si>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</si>
  <si>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</si>
  <si>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</si>
  <si>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</si>
  <si>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</si>
  <si>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</si>
  <si>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</si>
  <si>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</si>
  <si>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</si>
  <si>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</si>
  <si>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</si>
  <si>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</si>
  <si>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</si>
  <si>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</si>
  <si>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</si>
  <si>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</si>
  <si>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</si>
  <si>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</si>
  <si>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</si>
  <si>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</si>
  <si>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</si>
  <si>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</si>
  <si>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</si>
  <si>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</si>
  <si>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</si>
  <si>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</si>
  <si>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</si>
  <si>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</si>
  <si>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</si>
  <si>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</si>
  <si>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</si>
  <si>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</si>
  <si>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</si>
  <si>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</si>
  <si>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</si>
  <si>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</si>
  <si>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</si>
  <si>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</si>
  <si>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</si>
  <si>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</si>
  <si>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</si>
  <si>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</si>
  <si>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</si>
  <si>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</si>
  <si>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</si>
  <si>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</si>
  <si>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</si>
  <si>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</si>
  <si>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</si>
  <si>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</si>
  <si>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</si>
  <si>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</si>
  <si>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</si>
  <si>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</si>
  <si>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</si>
  <si>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</si>
  <si>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</si>
  <si>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</si>
  <si>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</si>
  <si>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</si>
  <si>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</si>
  <si>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</si>
  <si>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</si>
  <si>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</si>
  <si>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</si>
  <si>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</si>
  <si>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</si>
  <si>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</si>
  <si>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</si>
  <si>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</si>
  <si>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</si>
  <si>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</si>
  <si>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</si>
  <si>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</si>
  <si>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</si>
  <si>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</si>
  <si>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</si>
  <si>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</si>
  <si>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</si>
  <si>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</si>
  <si>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</si>
  <si>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</si>
  <si>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</si>
  <si>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</si>
  <si>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</si>
  <si>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</si>
  <si>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</si>
  <si>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</si>
  <si>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</si>
  <si>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</si>
  <si>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</si>
  <si>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</si>
  <si>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</si>
  <si>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</si>
  <si>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</si>
  <si>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</si>
  <si>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</si>
  <si>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</si>
  <si>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</si>
  <si>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</si>
  <si>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</si>
  <si>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</si>
  <si>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</si>
  <si>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</si>
  <si>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</si>
  <si>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</si>
  <si>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</si>
  <si>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</si>
  <si>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</si>
  <si>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</si>
  <si>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</si>
  <si>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</si>
  <si>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</si>
  <si>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</si>
  <si>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</si>
  <si>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</si>
  <si>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</si>
  <si>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</si>
  <si>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</si>
  <si>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</si>
  <si>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</si>
  <si>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</si>
  <si>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</si>
  <si>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</si>
  <si>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</si>
  <si>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</si>
  <si>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</si>
  <si>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</si>
  <si>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</si>
  <si>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</si>
  <si>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</si>
  <si>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</si>
  <si>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</si>
  <si>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</si>
  <si>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</si>
  <si>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</si>
  <si>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</si>
  <si>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</si>
  <si>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</si>
  <si>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</si>
  <si>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</si>
  <si>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</si>
  <si>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</si>
  <si>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</si>
  <si>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</si>
  <si>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</si>
  <si>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</si>
  <si>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</si>
  <si>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</si>
  <si>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</si>
  <si>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</si>
  <si>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</si>
  <si>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</si>
  <si>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</si>
  <si>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</si>
  <si>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</si>
  <si>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</si>
  <si>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</si>
  <si>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</si>
  <si>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</si>
  <si>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</si>
  <si>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</si>
  <si>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</si>
  <si>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</si>
  <si>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</si>
  <si>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</si>
  <si>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</si>
  <si>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</si>
  <si>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</si>
  <si>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</si>
  <si>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</si>
  <si>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</si>
  <si>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</si>
  <si>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</si>
  <si>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</si>
  <si>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</si>
  <si>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</si>
  <si>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</si>
  <si>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</si>
  <si>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</si>
  <si>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</si>
  <si>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</si>
  <si>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</si>
  <si>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</si>
  <si>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</si>
  <si>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</si>
  <si>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</si>
  <si>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</si>
  <si>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</si>
  <si>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</si>
  <si>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</si>
  <si>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</si>
  <si>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</si>
  <si>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</si>
  <si>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</si>
  <si>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</si>
  <si>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</si>
  <si>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</si>
  <si>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</si>
  <si>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</si>
  <si>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</si>
  <si>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</si>
  <si>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</si>
  <si>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</si>
  <si>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</si>
  <si>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</si>
  <si>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</si>
  <si>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</si>
  <si>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</si>
  <si>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</si>
  <si>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</si>
  <si>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</si>
  <si>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</si>
  <si>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</si>
  <si>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</si>
  <si>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</si>
  <si>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</si>
  <si>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</si>
  <si>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</si>
  <si>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</si>
  <si>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</si>
  <si>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</si>
  <si>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</si>
  <si>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</si>
  <si>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</si>
  <si>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</si>
  <si>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</si>
  <si>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</si>
  <si>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</si>
  <si>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</si>
  <si>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</si>
  <si>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</si>
  <si>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</si>
  <si>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</si>
  <si>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</si>
  <si>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</si>
  <si>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</si>
  <si>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</si>
  <si>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</si>
  <si>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</si>
  <si>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</si>
  <si>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</si>
  <si>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</si>
  <si>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</si>
  <si>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</si>
  <si>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</si>
  <si>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</si>
  <si>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</si>
  <si>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</si>
  <si>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</si>
  <si>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</si>
  <si>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</si>
  <si>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</si>
  <si>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</si>
  <si>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</si>
  <si>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</si>
  <si>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</si>
  <si>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</si>
  <si>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</si>
  <si>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</si>
  <si>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</si>
  <si>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</si>
  <si>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</si>
  <si>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</si>
  <si>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</si>
  <si>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</si>
  <si>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</si>
  <si>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</si>
  <si>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</si>
  <si>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</si>
  <si>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</si>
  <si>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</si>
  <si>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</si>
  <si>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</si>
  <si>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</si>
  <si>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</si>
  <si>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</si>
  <si>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</si>
  <si>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</si>
  <si>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</si>
  <si>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</si>
  <si>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</si>
  <si>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</si>
  <si>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</si>
  <si>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</si>
  <si>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</si>
  <si>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</si>
  <si>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</si>
  <si>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</si>
  <si>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</si>
  <si>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</si>
  <si>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</si>
  <si>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</si>
  <si>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</si>
  <si>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</si>
  <si>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</si>
  <si>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</si>
  <si>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</si>
  <si>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</si>
  <si>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</si>
  <si>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</si>
  <si>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</si>
  <si>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</si>
  <si>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</si>
  <si>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</si>
  <si>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</si>
  <si>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</si>
  <si>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</si>
  <si>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</si>
  <si>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</si>
  <si>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</si>
  <si>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</si>
  <si>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</si>
  <si>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</si>
  <si>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</si>
  <si>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</si>
  <si>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</si>
  <si>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</si>
  <si>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</si>
  <si>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</si>
  <si>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</si>
  <si>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</si>
  <si>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</si>
  <si>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</si>
  <si>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</si>
  <si>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</si>
  <si>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</si>
  <si>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</si>
  <si>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</si>
  <si>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</si>
  <si>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</si>
  <si>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</si>
  <si>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</si>
  <si>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</si>
  <si>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</si>
  <si>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</si>
  <si>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</si>
  <si>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</si>
  <si>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</si>
  <si>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</si>
  <si>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</si>
  <si>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</si>
  <si>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</si>
  <si>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</si>
  <si>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</si>
  <si>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</si>
  <si>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</si>
  <si>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</si>
  <si>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</si>
  <si>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</si>
  <si>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</si>
  <si>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</si>
  <si>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</si>
  <si>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</si>
  <si>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</si>
  <si>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</si>
  <si>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</si>
  <si>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</si>
  <si>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</si>
  <si>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</si>
  <si>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</si>
  <si>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</si>
  <si>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</si>
  <si>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</si>
  <si>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</si>
  <si>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</si>
  <si>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</si>
  <si>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</si>
  <si>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</si>
  <si>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</si>
  <si>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</si>
  <si>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</si>
  <si>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</si>
  <si>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</si>
  <si>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</si>
  <si>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</si>
  <si>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</si>
  <si>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</si>
  <si>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</si>
  <si>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</si>
  <si>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</si>
  <si>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</si>
  <si>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</si>
  <si>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</si>
  <si>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</si>
  <si>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</si>
  <si>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</si>
  <si>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</si>
  <si>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</si>
  <si>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</si>
  <si>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</si>
  <si>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</si>
  <si>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</si>
  <si>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</si>
  <si>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</si>
  <si>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</si>
  <si>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</si>
  <si>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</si>
  <si>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</si>
  <si>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</si>
  <si>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</si>
  <si>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</si>
  <si>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</si>
  <si>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</si>
  <si>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</si>
  <si>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</si>
  <si>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</si>
  <si>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</si>
  <si>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</si>
  <si>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</si>
  <si>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</si>
  <si>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</si>
  <si>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</si>
  <si>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</si>
  <si>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</si>
  <si>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</si>
  <si>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</si>
  <si>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</si>
  <si>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</si>
  <si>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</si>
  <si>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</si>
  <si>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</si>
  <si>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</si>
  <si>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</si>
  <si>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</si>
  <si>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</si>
  <si>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</si>
  <si>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</si>
  <si>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</si>
  <si>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</si>
  <si>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</si>
  <si>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</si>
  <si>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</si>
  <si>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</si>
  <si>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</si>
  <si>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</si>
  <si>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</si>
  <si>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</si>
  <si>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</si>
  <si>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</si>
  <si>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</si>
  <si>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</si>
  <si>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</si>
  <si>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</si>
  <si>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</si>
  <si>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</si>
  <si>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</si>
  <si>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</si>
  <si>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</si>
  <si>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</si>
  <si>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</si>
  <si>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</si>
  <si>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</si>
  <si>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</si>
  <si>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</si>
  <si>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</si>
  <si>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</si>
  <si>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</si>
  <si>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</si>
  <si>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</si>
  <si>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</si>
  <si>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</si>
  <si>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</si>
  <si>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</si>
  <si>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</si>
  <si>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</si>
  <si>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</si>
  <si>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</si>
  <si>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</si>
  <si>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</si>
  <si>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</si>
  <si>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</si>
  <si>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</si>
  <si>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</si>
  <si>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</si>
  <si>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</si>
  <si>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</si>
  <si>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</si>
  <si>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</si>
  <si>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</si>
  <si>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</si>
  <si>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</si>
  <si>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</si>
  <si>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</si>
  <si>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</si>
  <si>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</si>
  <si>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</si>
  <si>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</si>
  <si>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</si>
  <si>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</si>
  <si>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</si>
  <si>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</si>
  <si>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</si>
  <si>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</si>
  <si>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</si>
  <si>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</si>
  <si>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</si>
  <si>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</si>
  <si>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</si>
  <si>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</si>
  <si>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</si>
  <si>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</si>
  <si>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</si>
  <si>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</si>
  <si>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</si>
  <si>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</si>
  <si>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</si>
  <si>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</si>
  <si>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</si>
  <si>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</si>
  <si>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</si>
  <si>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</si>
  <si>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</si>
  <si>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</si>
  <si>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</si>
  <si>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</si>
  <si>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</si>
  <si>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</si>
  <si>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</si>
  <si>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</si>
  <si>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</si>
  <si>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</si>
  <si>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</si>
  <si>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</si>
  <si>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</si>
  <si>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</si>
  <si>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</si>
  <si>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</si>
  <si>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</si>
  <si>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</si>
  <si>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</si>
  <si>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</si>
  <si>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</si>
  <si>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</si>
  <si>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</si>
  <si>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</si>
  <si>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</si>
  <si>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</si>
  <si>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</si>
  <si>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</si>
  <si>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</si>
  <si>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</si>
  <si>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</si>
  <si>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</si>
  <si>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</si>
  <si>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</si>
  <si>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</si>
  <si>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</si>
  <si>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</si>
  <si>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</si>
  <si>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</si>
  <si>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</si>
  <si>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</si>
  <si>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</si>
  <si>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</si>
  <si>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</si>
  <si>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</si>
  <si>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</si>
  <si>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</si>
  <si>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</si>
  <si>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</si>
  <si>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</si>
  <si>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</si>
  <si>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</si>
  <si>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</si>
  <si>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</si>
  <si>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</si>
  <si>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</si>
  <si>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</si>
  <si>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</si>
  <si>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</si>
  <si>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</si>
  <si>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</si>
  <si>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</si>
  <si>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</si>
  <si>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</si>
  <si>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</si>
  <si>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</si>
  <si>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</si>
  <si>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</si>
  <si>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</si>
  <si>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</si>
  <si>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</si>
  <si>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</si>
  <si>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</si>
  <si>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</si>
  <si>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</si>
  <si>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</si>
  <si>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</si>
  <si>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</si>
  <si>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</si>
  <si>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</si>
  <si>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</si>
  <si>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</si>
  <si>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</si>
  <si>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</si>
  <si>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</si>
  <si>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</si>
  <si>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</si>
  <si>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</si>
  <si>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</si>
  <si>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</si>
  <si>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</si>
  <si>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</si>
  <si>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</si>
  <si>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</si>
  <si>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</si>
  <si>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</si>
  <si>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</si>
  <si>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</si>
  <si>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</si>
  <si>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</si>
  <si>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</si>
  <si>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</si>
  <si>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</si>
  <si>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</si>
  <si>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</si>
  <si>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</si>
  <si>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</si>
  <si>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</si>
  <si>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</si>
  <si>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</si>
  <si>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</si>
  <si>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</si>
  <si>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</si>
  <si>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</si>
  <si>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</si>
  <si>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</si>
  <si>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</si>
  <si>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</si>
  <si>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</si>
  <si>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</si>
  <si>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</si>
  <si>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</si>
  <si>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</si>
  <si>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</si>
  <si>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</si>
  <si>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</si>
  <si>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</si>
  <si>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</si>
  <si>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</si>
  <si>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</si>
  <si>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</si>
  <si>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</si>
  <si>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</si>
  <si>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</si>
  <si>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</si>
  <si>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</si>
  <si>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</si>
  <si>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</si>
  <si>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</si>
  <si>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</si>
  <si>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</si>
  <si>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</si>
  <si>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</si>
  <si>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</si>
  <si>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</si>
  <si>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</si>
  <si>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</si>
  <si>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</si>
  <si>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</si>
  <si>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</si>
  <si>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</si>
  <si>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</si>
  <si>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</si>
  <si>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</si>
  <si>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</si>
  <si>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</si>
  <si>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</si>
  <si>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</si>
  <si>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</si>
  <si>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</si>
  <si>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</si>
  <si>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</si>
  <si>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</si>
  <si>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</si>
  <si>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</si>
  <si>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</si>
  <si>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</si>
  <si>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</si>
  <si>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</si>
  <si>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</si>
  <si>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</si>
  <si>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</si>
  <si>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</si>
  <si>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</si>
  <si>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</si>
  <si>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</si>
  <si>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</si>
  <si>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</si>
  <si>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</si>
  <si>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</si>
  <si>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</si>
  <si>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</si>
  <si>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</si>
  <si>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</si>
  <si>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</si>
  <si>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</si>
  <si>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</si>
  <si>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</si>
  <si>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</si>
  <si>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</si>
  <si>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</si>
  <si>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</si>
  <si>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</si>
  <si>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</si>
  <si>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</si>
  <si>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</si>
  <si>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</si>
  <si>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</si>
  <si>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</si>
  <si>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</si>
  <si>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</si>
  <si>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</si>
  <si>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</si>
  <si>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</si>
  <si>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</si>
  <si>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</si>
  <si>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</si>
  <si>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</si>
  <si>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</si>
  <si>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</si>
  <si>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</si>
  <si>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</si>
  <si>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</si>
  <si>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</si>
  <si>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</si>
  <si>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</si>
  <si>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</si>
  <si>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</si>
  <si>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</si>
  <si>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</si>
  <si>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</si>
  <si>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</si>
  <si>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</si>
  <si>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</si>
  <si>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</si>
  <si>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</si>
  <si>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</si>
  <si>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</si>
  <si>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</si>
  <si>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</si>
  <si>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</si>
  <si>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</si>
  <si>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</si>
  <si>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</si>
  <si>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</si>
  <si>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</si>
  <si>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</si>
  <si>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</si>
  <si>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</si>
  <si>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</si>
  <si>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</si>
  <si>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</si>
  <si>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</si>
  <si>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</si>
  <si>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</si>
  <si>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</si>
  <si>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</si>
  <si>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</si>
  <si>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</si>
  <si>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</si>
  <si>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</si>
  <si>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</si>
  <si>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</si>
  <si>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</si>
  <si>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</si>
  <si>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</si>
  <si>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</si>
  <si>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</si>
  <si>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</si>
  <si>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</si>
  <si>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</si>
  <si>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</si>
  <si>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</si>
  <si>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</si>
  <si>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</si>
  <si>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</si>
  <si>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</si>
  <si>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</si>
  <si>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</si>
  <si>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</si>
  <si>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</si>
  <si>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</si>
  <si>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</si>
  <si>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</si>
  <si>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</si>
  <si>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</si>
  <si>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</si>
  <si>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</si>
  <si>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</si>
  <si>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</si>
  <si>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</si>
  <si>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</si>
  <si>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</si>
  <si>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</si>
  <si>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</si>
  <si>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</si>
  <si>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</si>
  <si>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</si>
  <si>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</si>
  <si>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</si>
  <si>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</si>
  <si>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</si>
  <si>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</si>
  <si>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</si>
  <si>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</si>
  <si>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</si>
  <si>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</si>
  <si>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</si>
  <si>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</si>
  <si>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</si>
  <si>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</si>
  <si>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</si>
  <si>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</si>
  <si>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</si>
  <si>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</si>
  <si>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</si>
  <si>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</si>
  <si>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</si>
  <si>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</si>
  <si>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</si>
  <si>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</si>
  <si>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</si>
  <si>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</si>
  <si>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</si>
  <si>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</si>
  <si>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</si>
  <si>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</si>
  <si>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</si>
  <si>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</si>
  <si>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</si>
  <si>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</si>
  <si>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</si>
  <si>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</si>
  <si>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</si>
  <si>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</si>
  <si>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</si>
  <si>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</si>
  <si>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</si>
  <si>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</si>
  <si>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</si>
  <si>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</si>
  <si>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</si>
  <si>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</si>
  <si>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</si>
  <si>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</si>
  <si>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</si>
  <si>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</si>
  <si>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</si>
  <si>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</si>
  <si>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</si>
  <si>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</si>
  <si>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</si>
  <si>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</si>
  <si>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</si>
  <si>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</si>
  <si>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</si>
  <si>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</si>
  <si>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</si>
  <si>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</si>
  <si>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</si>
  <si>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</si>
  <si>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</si>
  <si>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</si>
  <si>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</si>
  <si>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</si>
  <si>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</si>
  <si>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</si>
  <si>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</si>
  <si>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</si>
  <si>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</si>
  <si>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</si>
  <si>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</si>
  <si>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</si>
  <si>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</si>
  <si>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</si>
  <si>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</si>
  <si>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</si>
  <si>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</si>
  <si>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</si>
  <si>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</si>
  <si>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</si>
  <si>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</si>
  <si>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</si>
  <si>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</si>
  <si>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</si>
  <si>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</si>
  <si>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</si>
  <si>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</si>
  <si>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</si>
  <si>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</si>
  <si>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</si>
  <si>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</si>
  <si>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</si>
  <si>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</si>
  <si>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</si>
  <si>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</si>
  <si>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</si>
  <si>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</si>
  <si>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</si>
  <si>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</si>
  <si>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</si>
  <si>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</si>
  <si>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</si>
  <si>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</si>
  <si>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</si>
  <si>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</si>
  <si>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</si>
  <si>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</si>
  <si>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</si>
  <si>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</si>
  <si>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</si>
  <si>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</si>
  <si>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</si>
  <si>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</si>
  <si>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</si>
  <si>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</si>
  <si>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</si>
  <si>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</si>
  <si>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</si>
  <si>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</si>
  <si>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</si>
  <si>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</si>
  <si>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</si>
  <si>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</si>
  <si>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</si>
  <si>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</si>
  <si>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</si>
  <si>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</si>
  <si>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</si>
  <si>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</si>
  <si>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</si>
  <si>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</si>
  <si>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</si>
  <si>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</si>
  <si>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</si>
  <si>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</si>
  <si>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</si>
  <si>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</si>
  <si>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</si>
  <si>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</si>
  <si>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</si>
  <si>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</si>
  <si>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</si>
  <si>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</si>
  <si>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</si>
  <si>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</si>
  <si>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</si>
  <si>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</si>
  <si>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</si>
  <si>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</si>
  <si>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</si>
  <si>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</si>
  <si>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</si>
  <si>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</si>
  <si>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</si>
  <si>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</si>
  <si>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</si>
  <si>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</si>
  <si>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</si>
  <si>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</si>
  <si>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</si>
  <si>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</si>
  <si>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</si>
  <si>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</si>
  <si>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</si>
  <si>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</si>
  <si>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</si>
  <si>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</si>
  <si>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</si>
  <si>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</si>
  <si>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</si>
  <si>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</si>
  <si>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</si>
  <si>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</si>
  <si>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</si>
  <si>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</si>
  <si>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</si>
  <si>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</si>
  <si>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</si>
  <si>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</si>
  <si>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</si>
  <si>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</si>
  <si>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</si>
  <si>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</si>
  <si>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</si>
  <si>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</si>
  <si>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</si>
  <si>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</si>
  <si>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</si>
  <si>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</si>
  <si>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</si>
  <si>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</si>
  <si>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</si>
  <si>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</si>
  <si>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</si>
  <si>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</si>
  <si>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</si>
  <si>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</si>
  <si>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</si>
  <si>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</si>
  <si>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</si>
  <si>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</si>
  <si>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</si>
  <si>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</si>
  <si>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</si>
  <si>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</si>
  <si>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</si>
  <si>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</si>
  <si>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</si>
  <si>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</si>
  <si>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</si>
  <si>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</si>
  <si>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</si>
  <si>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</si>
  <si>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</si>
  <si>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</si>
  <si>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</si>
  <si>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</si>
  <si>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</si>
  <si>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</si>
  <si>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</si>
  <si>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</si>
  <si>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</si>
  <si>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</si>
  <si>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</si>
  <si>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</si>
  <si>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</si>
  <si>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</si>
  <si>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</si>
  <si>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</si>
  <si>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</si>
  <si>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</si>
  <si>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</si>
  <si>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</si>
  <si>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</si>
  <si>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</si>
  <si>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</si>
  <si>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</si>
  <si>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</si>
  <si>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</si>
  <si>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</si>
  <si>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</si>
  <si>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</si>
  <si>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</si>
  <si>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</si>
  <si>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</si>
  <si>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</si>
  <si>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</si>
  <si>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</si>
  <si>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</si>
  <si>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</si>
  <si>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</si>
  <si>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</si>
  <si>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</si>
  <si>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</si>
  <si>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</si>
  <si>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</si>
  <si>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</si>
  <si>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</si>
  <si>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</si>
  <si>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</si>
  <si>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</si>
  <si>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</si>
  <si>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</si>
  <si>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</si>
  <si>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</si>
  <si>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</si>
  <si>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</si>
  <si>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</si>
  <si>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</si>
  <si>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</si>
  <si>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</si>
  <si>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</si>
  <si>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</si>
  <si>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</si>
  <si>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</si>
  <si>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</si>
  <si>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</si>
  <si>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</si>
  <si>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</si>
  <si>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</si>
  <si>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</si>
  <si>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</si>
  <si>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</si>
  <si>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</si>
  <si>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</si>
  <si>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</si>
  <si>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</si>
  <si>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</si>
  <si>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</si>
  <si>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</si>
  <si>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</si>
  <si>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</si>
  <si>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</si>
  <si>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</si>
  <si>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</si>
  <si>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</si>
  <si>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</si>
  <si>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</si>
  <si>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</si>
  <si>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</si>
  <si>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</si>
  <si>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</si>
  <si>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</si>
  <si>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</si>
  <si>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</si>
  <si>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</si>
  <si>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</si>
  <si>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</si>
  <si>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</si>
  <si>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</si>
  <si>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</si>
  <si>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</si>
  <si>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</si>
  <si>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</si>
  <si>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</si>
  <si>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</si>
  <si>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</si>
  <si>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</si>
  <si>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</si>
  <si>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</si>
  <si>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</si>
  <si>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</si>
  <si>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</si>
  <si>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</si>
  <si>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</si>
  <si>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</si>
  <si>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</si>
  <si>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</si>
  <si>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</si>
  <si>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</si>
  <si>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</si>
  <si>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</si>
  <si>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</si>
  <si>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</si>
  <si>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</si>
  <si>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</si>
  <si>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</si>
  <si>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</si>
  <si>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</si>
  <si>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</si>
  <si>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</si>
  <si>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</si>
  <si>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</si>
  <si>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</si>
  <si>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</si>
  <si>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</si>
  <si>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</si>
  <si>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</si>
  <si>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</si>
  <si>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</si>
  <si>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</si>
  <si>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</si>
  <si>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</si>
  <si>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</si>
  <si>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</si>
  <si>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</si>
  <si>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</si>
  <si>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</si>
  <si>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</si>
  <si>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</si>
  <si>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</si>
  <si>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</si>
  <si>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</si>
  <si>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</si>
  <si>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</si>
  <si>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</si>
  <si>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</si>
  <si>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</si>
  <si>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</si>
  <si>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</si>
  <si>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</si>
  <si>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</si>
  <si>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</si>
  <si>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</si>
  <si>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</si>
  <si>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</si>
  <si>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</si>
  <si>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</si>
  <si>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</si>
  <si>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</si>
  <si>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</si>
  <si>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</si>
  <si>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</si>
  <si>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</si>
  <si>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</si>
  <si>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</si>
  <si>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</si>
  <si>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</si>
  <si>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</si>
  <si>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</si>
  <si>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</si>
  <si>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</si>
  <si>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</si>
  <si>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</si>
  <si>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</si>
  <si>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</si>
  <si>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</si>
  <si>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</si>
  <si>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</si>
  <si>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</si>
  <si>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</si>
  <si>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</si>
  <si>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</si>
  <si>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</si>
  <si>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</si>
  <si>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</si>
  <si>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</si>
  <si>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</si>
  <si>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</si>
  <si>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</si>
  <si>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</si>
  <si>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</si>
  <si>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</si>
  <si>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</si>
  <si>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</si>
  <si>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</si>
  <si>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</si>
  <si>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</si>
  <si>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</si>
  <si>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</si>
  <si>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</si>
  <si>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</si>
  <si>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</si>
  <si>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</si>
  <si>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</si>
  <si>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</si>
  <si>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</si>
  <si>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</si>
  <si>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</si>
  <si>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</si>
  <si>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</si>
  <si>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</si>
  <si>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</si>
  <si>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</si>
  <si>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</si>
  <si>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</si>
  <si>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</si>
  <si>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</si>
  <si>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</si>
  <si>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</si>
  <si>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</si>
  <si>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</si>
  <si>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</si>
  <si>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</si>
  <si>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</si>
  <si>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</si>
  <si>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</si>
  <si>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</si>
  <si>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</si>
  <si>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</si>
  <si>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</si>
  <si>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</si>
  <si>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</si>
  <si>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</si>
  <si>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</si>
  <si>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</si>
  <si>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</si>
  <si>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</si>
  <si>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</si>
  <si>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</si>
  <si>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</si>
  <si>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</si>
  <si>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</si>
  <si>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</si>
  <si>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</si>
  <si>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</si>
  <si>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</si>
  <si>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</si>
  <si>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</si>
  <si>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</si>
  <si>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</si>
  <si>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</si>
  <si>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</si>
  <si>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</si>
  <si>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</si>
  <si>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</si>
  <si>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</si>
  <si>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</si>
  <si>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</si>
  <si>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</si>
  <si>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</si>
  <si>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</si>
  <si>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</si>
  <si>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</si>
  <si>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</si>
  <si>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</si>
  <si>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</si>
  <si>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</si>
  <si>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</si>
  <si>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</si>
  <si>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</si>
  <si>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</si>
  <si>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</si>
  <si>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</si>
  <si>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</si>
  <si>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</si>
  <si>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</si>
  <si>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</si>
  <si>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</si>
  <si>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</si>
  <si>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</si>
  <si>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</si>
  <si>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</si>
  <si>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</si>
  <si>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</si>
  <si>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</si>
  <si>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</si>
  <si>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</si>
  <si>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</si>
  <si>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</si>
  <si>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</si>
  <si>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</si>
  <si>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</si>
  <si>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</si>
  <si>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</si>
  <si>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</si>
  <si>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</si>
  <si>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</si>
  <si>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</si>
  <si>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</si>
  <si>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</si>
  <si>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</si>
  <si>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</si>
  <si>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</si>
  <si>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</si>
  <si>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</si>
  <si>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</si>
  <si>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</si>
  <si>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</si>
  <si>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</si>
  <si>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</si>
  <si>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</si>
  <si>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</si>
  <si>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</si>
  <si>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</si>
  <si>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</si>
  <si>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</si>
  <si>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</si>
  <si>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</si>
  <si>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</si>
  <si>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</si>
  <si>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</si>
  <si>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</si>
  <si>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</si>
  <si>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</si>
  <si>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</si>
  <si>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</si>
  <si>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</si>
  <si>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</si>
  <si>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</si>
  <si>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</si>
  <si>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</si>
  <si>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</si>
  <si>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</si>
  <si>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</si>
  <si>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</si>
  <si>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</si>
  <si>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</si>
  <si>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</si>
  <si>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</si>
  <si>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</si>
  <si>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</si>
  <si>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</si>
  <si>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</si>
  <si>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</si>
  <si>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</si>
  <si>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</si>
  <si>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</si>
  <si>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</si>
  <si>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</si>
  <si>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</si>
  <si>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</si>
  <si>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</si>
  <si>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</si>
  <si>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</si>
  <si>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</si>
  <si>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</si>
  <si>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</si>
  <si>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</si>
  <si>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</si>
  <si>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</si>
  <si>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</si>
  <si>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</si>
  <si>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</si>
  <si>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</si>
  <si>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</si>
  <si>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</si>
  <si>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</si>
  <si>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</si>
  <si>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</si>
  <si>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</si>
  <si>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</si>
  <si>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</si>
  <si>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</si>
  <si>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</si>
  <si>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</si>
  <si>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</si>
  <si>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</si>
  <si>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</si>
  <si>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</si>
  <si>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</si>
  <si>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</si>
  <si>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</si>
  <si>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</si>
  <si>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</si>
  <si>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</si>
  <si>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</si>
  <si>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</si>
  <si>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</si>
  <si>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</si>
  <si>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</si>
  <si>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</si>
  <si>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</si>
  <si>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</si>
  <si>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</si>
  <si>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</si>
  <si>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</si>
  <si>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</si>
  <si>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</si>
  <si>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</si>
  <si>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</si>
  <si>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</si>
  <si>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</si>
  <si>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</si>
  <si>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</si>
  <si>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</si>
  <si>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</si>
  <si>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</si>
  <si>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</si>
  <si>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</si>
  <si>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</si>
  <si>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</si>
  <si>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</si>
  <si>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</si>
  <si>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</si>
  <si>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</si>
  <si>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</si>
  <si>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</si>
  <si>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</si>
  <si>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</si>
  <si>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</si>
  <si>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</si>
  <si>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</si>
  <si>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</si>
  <si>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</si>
  <si>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</si>
  <si>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</si>
  <si>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</si>
  <si>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</si>
  <si>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</si>
  <si>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</si>
  <si>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</si>
  <si>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</si>
  <si>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</si>
  <si>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</si>
  <si>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</si>
  <si>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</si>
  <si>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</si>
  <si>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</si>
  <si>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</si>
  <si>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</si>
  <si>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</si>
  <si>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</si>
  <si>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</si>
  <si>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</si>
  <si>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</si>
  <si>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</si>
  <si>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</si>
  <si>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</si>
  <si>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</si>
  <si>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</si>
  <si>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</si>
  <si>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</si>
  <si>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</si>
  <si>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</si>
  <si>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</si>
  <si>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</si>
  <si>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</si>
  <si>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</si>
  <si>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</si>
  <si>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</si>
  <si>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</si>
  <si>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</si>
  <si>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</si>
  <si>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</si>
  <si>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</si>
  <si>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</si>
  <si>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</si>
  <si>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</si>
  <si>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</si>
  <si>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</si>
  <si>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</si>
  <si>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</si>
  <si>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</si>
  <si>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</si>
  <si>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</si>
  <si>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</si>
  <si>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</si>
  <si>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</si>
  <si>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</si>
  <si>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</si>
  <si>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</si>
  <si>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</si>
  <si>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</si>
  <si>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</si>
  <si>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</si>
  <si>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</si>
  <si>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</si>
  <si>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</si>
  <si>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</si>
  <si>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</si>
  <si>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</si>
  <si>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</si>
  <si>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</si>
  <si>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</si>
  <si>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</si>
  <si>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</si>
  <si>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</si>
  <si>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</si>
  <si>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</si>
  <si>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</si>
  <si>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</si>
  <si>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</si>
  <si>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</si>
  <si>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</si>
  <si>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</si>
  <si>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</si>
  <si>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</si>
  <si>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</si>
  <si>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</si>
  <si>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</si>
  <si>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</si>
  <si>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</si>
  <si>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</si>
  <si>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</si>
  <si>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</si>
  <si>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</si>
  <si>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</si>
  <si>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</si>
  <si>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</si>
  <si>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</si>
  <si>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</si>
  <si>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</si>
  <si>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</si>
  <si>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</si>
  <si>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</si>
  <si>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</si>
  <si>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</si>
  <si>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</si>
  <si>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</si>
  <si>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</si>
  <si>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</si>
  <si>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</si>
  <si>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</si>
  <si>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</si>
  <si>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</si>
  <si>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</si>
  <si>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</si>
  <si>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</si>
  <si>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</si>
  <si>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</si>
  <si>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</si>
  <si>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</si>
  <si>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</si>
  <si>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</si>
  <si>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</si>
  <si>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</si>
  <si>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</si>
  <si>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</si>
  <si>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</si>
  <si>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</si>
  <si>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</si>
  <si>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</si>
  <si>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</si>
  <si>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</si>
  <si>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</si>
  <si>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</si>
  <si>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</si>
  <si>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</si>
  <si>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</si>
  <si>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</si>
  <si>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</si>
  <si>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</si>
  <si>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</si>
  <si>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</si>
  <si>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</si>
  <si>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</si>
  <si>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</si>
  <si>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</si>
  <si>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</si>
  <si>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</si>
  <si>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</si>
  <si>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</si>
  <si>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</si>
  <si>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</si>
  <si>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</si>
  <si>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</si>
  <si>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</si>
  <si>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</si>
  <si>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</si>
  <si>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</si>
  <si>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</si>
  <si>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</si>
  <si>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</si>
  <si>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</si>
  <si>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</si>
  <si>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</si>
  <si>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</si>
  <si>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</si>
  <si>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</si>
  <si>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</si>
  <si>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</si>
  <si>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</si>
  <si>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</si>
  <si>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</si>
  <si>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</si>
  <si>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</si>
  <si>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</si>
  <si>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</si>
  <si>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</si>
  <si>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</si>
  <si>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</si>
  <si>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</si>
  <si>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</si>
  <si>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</si>
  <si>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</si>
  <si>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</si>
  <si>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</si>
  <si>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</si>
  <si>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</si>
  <si>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</si>
  <si>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</si>
  <si>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</si>
  <si>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</si>
  <si>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</si>
  <si>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</si>
  <si>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</si>
  <si>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</si>
  <si>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</si>
  <si>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</si>
  <si>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</si>
  <si>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</si>
  <si>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</si>
  <si>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</si>
  <si>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</si>
  <si>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</si>
  <si>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</si>
  <si>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</si>
  <si>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</si>
  <si>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</si>
  <si>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</si>
  <si>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</si>
  <si>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</si>
  <si>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</si>
  <si>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</si>
  <si>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</si>
  <si>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</si>
  <si>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</si>
  <si>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</si>
  <si>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</si>
  <si>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</si>
  <si>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</si>
  <si>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</si>
  <si>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</si>
  <si>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</si>
  <si>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</si>
  <si>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</si>
  <si>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</si>
  <si>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</si>
  <si>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</si>
  <si>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</si>
  <si>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</si>
  <si>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</si>
  <si>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</si>
  <si>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</si>
  <si>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</si>
  <si>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</si>
  <si>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</si>
  <si>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</si>
  <si>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</si>
  <si>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</si>
  <si>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</si>
  <si>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</si>
  <si>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</si>
  <si>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</si>
  <si>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</si>
  <si>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</si>
  <si>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</si>
  <si>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</si>
  <si>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</si>
  <si>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</si>
  <si>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</si>
  <si>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</si>
  <si>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</si>
  <si>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</si>
  <si>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</si>
  <si>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</si>
  <si>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</si>
  <si>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</si>
  <si>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</si>
  <si>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</si>
  <si>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</si>
  <si>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</si>
  <si>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</si>
  <si>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</si>
  <si>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</si>
  <si>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</si>
  <si>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</si>
  <si>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</si>
  <si>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</si>
  <si>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</si>
  <si>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</si>
  <si>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</si>
  <si>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</si>
  <si>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</si>
  <si>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</si>
  <si>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</si>
  <si>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</si>
  <si>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</si>
  <si>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</si>
  <si>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</si>
  <si>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</si>
  <si>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</si>
  <si>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</si>
  <si>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</si>
  <si>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</si>
  <si>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</si>
  <si>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</si>
  <si>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</si>
  <si>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</si>
  <si>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</si>
  <si>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</si>
  <si>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</si>
  <si>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</si>
  <si>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</si>
  <si>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</si>
  <si>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</si>
  <si>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</si>
  <si>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</si>
  <si>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</si>
  <si>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</si>
  <si>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</si>
  <si>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</si>
  <si>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</si>
  <si>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</si>
  <si>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</si>
  <si>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</si>
  <si>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</si>
  <si>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</si>
  <si>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</si>
  <si>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</si>
  <si>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</si>
  <si>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</si>
  <si>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</si>
  <si>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</si>
  <si>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</si>
  <si>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</si>
  <si>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</si>
  <si>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</si>
  <si>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</si>
  <si>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</si>
  <si>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</si>
  <si>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</si>
  <si>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</si>
  <si>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</si>
  <si>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</si>
  <si>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</si>
  <si>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</si>
  <si>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</si>
  <si>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</si>
  <si>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</si>
  <si>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</si>
  <si>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</si>
  <si>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</si>
  <si>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</si>
  <si>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</si>
  <si>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</si>
  <si>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</si>
  <si>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</si>
  <si>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</si>
  <si>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</si>
  <si>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</si>
  <si>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</si>
  <si>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</si>
  <si>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</si>
  <si>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</si>
  <si>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</si>
  <si>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</si>
  <si>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</si>
  <si>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</si>
  <si>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</si>
  <si>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</si>
  <si>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</si>
  <si>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</si>
  <si>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</si>
  <si>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</si>
  <si>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</si>
  <si>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</si>
  <si>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</si>
  <si>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</si>
  <si>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</si>
  <si>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</si>
  <si>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</si>
  <si>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</si>
  <si>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</si>
  <si>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</si>
  <si>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</si>
  <si>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</si>
  <si>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</si>
  <si>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</si>
  <si>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</si>
  <si>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</si>
  <si>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</si>
  <si>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</si>
  <si>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</si>
  <si>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</si>
  <si>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</si>
  <si>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</si>
  <si>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</si>
  <si>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</si>
  <si>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</si>
  <si>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</si>
  <si>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</si>
  <si>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</si>
  <si>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</si>
  <si>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</si>
  <si>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</si>
  <si>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</si>
  <si>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</si>
  <si>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</si>
  <si>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</si>
  <si>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</si>
  <si>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</si>
  <si>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</si>
  <si>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</si>
  <si>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</si>
  <si>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</si>
  <si>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</si>
  <si>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</si>
  <si>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</si>
  <si>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</si>
  <si>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</si>
  <si>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</si>
  <si>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</si>
  <si>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</si>
  <si>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</si>
  <si>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</si>
  <si>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</si>
  <si>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</si>
  <si>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</si>
  <si>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</si>
  <si>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</si>
  <si>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</si>
  <si>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</si>
  <si>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</si>
  <si>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</si>
  <si>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</si>
  <si>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</si>
  <si>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</si>
  <si>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</si>
  <si>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</si>
  <si>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</si>
  <si>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</si>
  <si>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</si>
  <si>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</si>
  <si>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</si>
  <si>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</si>
  <si>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</si>
  <si>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</si>
  <si>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</si>
  <si>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</si>
  <si>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</si>
  <si>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</si>
  <si>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</si>
  <si>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</si>
  <si>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</si>
  <si>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</si>
  <si>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</si>
  <si>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</si>
  <si>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</si>
  <si>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</si>
  <si>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</si>
  <si>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</si>
  <si>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</si>
  <si>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</si>
  <si>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</si>
  <si>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</si>
  <si>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</si>
  <si>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</si>
  <si>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</si>
  <si>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</si>
  <si>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</si>
  <si>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</si>
  <si>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</si>
  <si>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</si>
  <si>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</si>
  <si>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</si>
  <si>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</si>
  <si>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</si>
  <si>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</si>
  <si>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</si>
  <si>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</si>
  <si>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</si>
  <si>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</si>
  <si>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</si>
  <si>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</si>
  <si>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</si>
  <si>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</si>
  <si>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</si>
  <si>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</si>
  <si>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</si>
  <si>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</si>
  <si>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</si>
  <si>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</si>
  <si>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</si>
  <si>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</si>
  <si>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</si>
  <si>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</si>
  <si>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</si>
  <si>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</si>
  <si>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</si>
  <si>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</si>
  <si>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</si>
  <si>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</si>
  <si>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</si>
  <si>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</si>
  <si>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</si>
  <si>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</si>
  <si>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</si>
  <si>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</si>
  <si>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</si>
  <si>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</si>
  <si>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</si>
  <si>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</si>
  <si>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</si>
  <si>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</si>
  <si>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</si>
  <si>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</si>
  <si>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</si>
  <si>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</si>
  <si>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</si>
  <si>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</si>
  <si>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</si>
  <si>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</si>
  <si>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</si>
  <si>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</si>
  <si>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</si>
  <si>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</si>
  <si>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</si>
  <si>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</si>
  <si>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</si>
  <si>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</si>
  <si>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</si>
  <si>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</si>
  <si>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</si>
  <si>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</si>
  <si>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</si>
  <si>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</si>
  <si>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</si>
  <si>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</si>
  <si>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</si>
  <si>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</si>
  <si>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</si>
  <si>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</si>
  <si>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</si>
  <si>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</si>
  <si>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</si>
  <si>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</si>
  <si>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</si>
  <si>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</si>
  <si>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</si>
  <si>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</si>
  <si>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</si>
  <si>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</si>
  <si>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</si>
  <si>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</si>
  <si>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</si>
  <si>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</si>
  <si>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</si>
  <si>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</si>
  <si>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</si>
  <si>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</si>
  <si>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</si>
  <si>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</si>
  <si>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</si>
  <si>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</si>
  <si>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</si>
  <si>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</si>
  <si>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</si>
  <si>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</si>
  <si>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</si>
  <si>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</si>
  <si>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</si>
  <si>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</si>
  <si>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</si>
  <si>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</si>
  <si>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</si>
  <si>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</si>
  <si>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</si>
  <si>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</si>
  <si>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</si>
  <si>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</si>
  <si>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</si>
  <si>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</si>
  <si>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</si>
  <si>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</si>
  <si>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</si>
  <si>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</si>
  <si>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</si>
  <si>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</si>
  <si>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</si>
  <si>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</si>
  <si>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</si>
  <si>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</si>
  <si>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</si>
  <si>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</si>
  <si>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</si>
  <si>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</si>
  <si>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</si>
  <si>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</si>
  <si>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</si>
  <si>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</si>
  <si>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</si>
  <si>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</si>
  <si>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</si>
  <si>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</si>
  <si>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</si>
  <si>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</si>
  <si>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</si>
  <si>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</si>
  <si>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</si>
  <si>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</si>
  <si>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</si>
  <si>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</si>
  <si>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</si>
  <si>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</si>
  <si>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</si>
  <si>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</si>
  <si>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</si>
  <si>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</si>
  <si>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</si>
  <si>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</si>
  <si>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</si>
  <si>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</si>
  <si>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</si>
  <si>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</si>
  <si>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</si>
  <si>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</si>
  <si>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</si>
  <si>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</si>
  <si>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</si>
  <si>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</si>
  <si>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</si>
  <si>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</si>
  <si>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</si>
  <si>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</si>
  <si>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</si>
  <si>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</si>
  <si>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</si>
  <si>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</si>
  <si>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</si>
  <si>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</si>
  <si>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</si>
  <si>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</si>
  <si>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</si>
  <si>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</si>
  <si>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</si>
  <si>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</si>
  <si>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</si>
  <si>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</si>
  <si>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</si>
  <si>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</si>
  <si>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</si>
  <si>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</si>
  <si>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</si>
  <si>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</si>
  <si>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</si>
  <si>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</si>
  <si>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</si>
  <si>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</si>
  <si>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</si>
  <si>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</si>
  <si>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</si>
  <si>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</si>
  <si>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</si>
  <si>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</si>
  <si>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</si>
  <si>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</si>
  <si>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</si>
  <si>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</si>
  <si>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</si>
  <si>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</si>
  <si>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</si>
  <si>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</si>
  <si>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</si>
  <si>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</si>
  <si>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</si>
  <si>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</si>
  <si>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</si>
  <si>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</si>
  <si>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</si>
  <si>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</si>
  <si>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</si>
  <si>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</si>
  <si>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</si>
  <si>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</si>
  <si>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</si>
  <si>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</si>
  <si>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</si>
  <si>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</si>
  <si>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</si>
  <si>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</si>
  <si>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</si>
  <si>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</si>
  <si>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</si>
  <si>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</si>
  <si>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</si>
  <si>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</si>
  <si>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</si>
  <si>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</si>
  <si>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</si>
  <si>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</si>
  <si>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</si>
  <si>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</si>
  <si>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</si>
  <si>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</si>
  <si>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</si>
  <si>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</si>
  <si>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</si>
  <si>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</si>
  <si>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</si>
  <si>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</si>
  <si>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</si>
  <si>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</si>
  <si>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</si>
  <si>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</si>
  <si>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</si>
  <si>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</si>
  <si>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</si>
  <si>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</si>
  <si>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</si>
  <si>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</si>
  <si>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</si>
  <si>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</si>
  <si>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</si>
  <si>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</si>
  <si>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</si>
  <si>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</si>
  <si>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</si>
  <si>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</si>
  <si>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</si>
  <si>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</si>
  <si>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</si>
  <si>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</si>
  <si>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</si>
  <si>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</si>
  <si>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</si>
  <si>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</si>
  <si>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</si>
  <si>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</si>
  <si>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</si>
  <si>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</si>
  <si>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</si>
  <si>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</si>
  <si>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</si>
  <si>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</si>
  <si>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</si>
  <si>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</si>
  <si>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</si>
  <si>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</si>
  <si>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</si>
  <si>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</si>
  <si>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</si>
  <si>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</si>
  <si>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</si>
  <si>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</si>
  <si>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</si>
  <si>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</si>
  <si>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</si>
  <si>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</si>
  <si>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</si>
  <si>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</si>
  <si>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</si>
  <si>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</si>
  <si>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</si>
  <si>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</si>
  <si>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</si>
  <si>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</si>
  <si>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</si>
  <si>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</si>
  <si>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</si>
  <si>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</si>
  <si>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</si>
  <si>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</si>
  <si>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</si>
  <si>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</si>
  <si>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</si>
  <si>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</si>
  <si>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</si>
  <si>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</si>
  <si>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</si>
  <si>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</si>
  <si>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</si>
  <si>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</si>
  <si>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</si>
  <si>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</si>
  <si>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</si>
  <si>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</si>
  <si>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</si>
  <si>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</si>
  <si>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</si>
  <si>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</si>
  <si>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</si>
  <si>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</si>
  <si>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</si>
  <si>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</si>
  <si>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</si>
  <si>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</si>
  <si>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</si>
  <si>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</si>
  <si>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</si>
  <si>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</si>
  <si>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</si>
  <si>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</si>
  <si>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</si>
  <si>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</si>
  <si>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</si>
  <si>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</si>
  <si>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</si>
  <si>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</si>
  <si>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</si>
  <si>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</si>
  <si>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</si>
  <si>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</si>
  <si>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</si>
  <si>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</si>
  <si>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</si>
  <si>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PCM-20251203-00000404</t>
  </si>
  <si>
    <t>access issue, site located at militry base, team try to access at 9 AM</t>
  </si>
  <si>
    <t>PCM-20251203-00000464</t>
  </si>
  <si>
    <t xml:space="preserve">EM team need 120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</si>
  <si>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</si>
  <si>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</si>
  <si>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</si>
  <si>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</si>
  <si>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</si>
  <si>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</si>
  <si>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</si>
  <si>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</si>
  <si>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</si>
  <si>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</si>
  <si>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</si>
  <si>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</si>
  <si>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</si>
  <si>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visited site and found SCECO power down and no parking free and SCECO Complain regitered (30064989608)</t>
  </si>
  <si>
    <t>PCM-20251203-00000458</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</si>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</sst>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2" totalsRowShown="0" headerRowDxfId="13" tableBorderDxfId="12">
  <autoFilter ref="A1:L45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331.36784074074239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45994.316266666669</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45994.316266666669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45994.316266666669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45994.316266666669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45994.316266666669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45994.316266666669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45994.316266666669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45994.316266666669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45994.316266666669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45994.316266666669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45994.316266666669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45994.316266666669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45994.316266666669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45994.316266666669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45994.316266666669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45994.316266666669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45994.316266666669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45994.316266666669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45994.316266666669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45994.316266666669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45994.316266666669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45994.316266666669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45994.316266666669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45994.316266666669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45994.316266666669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45994.316266666669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45994.316266666669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45994.316266666669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45994.316266666669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45994.316266666669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45994.316266666669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45994.316266666669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45994.316266666669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45994.316266666669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45994.316266666669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45994.316266666669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45994.316266666669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45994.316266666669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45994.316266666669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45994.316266666669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45994.316266666669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45994.316266666669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45994.316266666669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45994.316266666669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45994.316266666669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45994.316266666669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45994.316266666669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45994.316266666669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45994.316266666669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45994.316266666669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45994.316266666669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45994.316266666669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45994.316266666669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45994.316266666669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45994.316266666669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45994.316266666669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45994.316266666669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45994.316266666669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45994.316266666669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45994.316266666669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45994.316266666669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45994.316266666669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45994.316266666669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45994.316266666669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45994.316266666669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45994.316266666669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45994.316266666669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45994.316266666669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45994.316266666669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45994.316266666669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45994.316266666669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45994.316266666669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45994.316266666669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45994.316266666669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45994.316266666669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45994.316266666669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45994.316266666669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45994.316266666669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45994.316266666669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45994.316266666669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45994.316266666669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45994.316266666669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45994.316266666669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45994.316266666669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45994.316266666669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45994.316266666669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45994.316266666669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45994.316266666669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45994.316266666669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45994.316266666669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45994.316266666669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45994.316266666669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45994.316266666669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45994.316266666669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45994.316266666669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45994.316266666669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45994.316266666669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45994.316266666669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45994.316266666669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45994.316266666669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45994.316266666669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45994.316266666669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45994.316266666669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45994.316266666669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45994.316266666669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45994.316266666669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45994.316266666669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45994.316266666669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45994.316266666669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45994.316266666669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45994.316266666669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45994.316266666669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45994.316266666669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45994.316266666669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45994.316266666669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45994.316266666669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45994.316266666669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45994.316266666669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45994.316266666669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45994.316266666669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45994.316266666669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45994.316266666669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45994.316266666669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45994.316266666669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45994.316266666669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45994.316266666669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45994.316266666669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45994.316266666669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45994.316266666669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45994.316266666669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45994.316266666669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45994.316266666669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45994.316266666669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45994.316266666669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45994.316266666669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45994.316266666669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45994.316266666669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45994.316266666669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45994.316266666669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45994.316266666669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45994.316266666669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45994.316266666669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45994.316266666669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45994.316266666669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45994.316266666669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45994.316266666669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45994.316266666669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45994.316266666669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45994.316266666669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45994.316266666669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45994.316266666669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45994.316266666669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45994.316266666669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45994.316266666669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45994.316266666669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45994.316266666669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45994.316266666669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45994.316266666669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45994.316266666669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45994.316266666669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45994.316266666669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45994.316266666669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45994.316266666669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45994.316266666669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45994.316266666669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45994.316266666669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45994.316266666669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45994.316266666669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45994.316266666669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45994.316266666669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45994.316266666669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45994.316266666669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45994.316266666669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45994.316266666669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45994.316266666669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45994.316266666669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45994.316266666669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45994.316266666669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45994.316266666669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45994.316266666669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45994.316266666669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45994.316266666669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45994.316266666669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45994.316266666669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45994.316266666669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45994.316266666669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45994.316266666669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45994.316266666669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45994.316266666669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45994.316266666669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45994.316266666669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45994.316266666669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45994.316266666669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45994.316266666669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45994.316266666669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45994.316266666669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45994.316266666669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45994.316266666669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45994.316266666669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45994.316266666669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45994.316266666669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45994.316266666669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45994.316266666669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45994.316266666669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45994.316266666669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45994.316266666669</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169.31642881944572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9.9288478009257233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45994.316266782407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45994.316266782407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45994.316266782407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45994.316266782407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45994.316266782407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45994.316266782407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45994.316266782407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45994.316266782407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45994.316266782407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45994.316266782407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45994.316266782407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45994.316266782407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45994.316266782407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45994.316266782407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45994.316266782407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45994.316266782407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45994.316266782407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45994.316266782407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45994.316266782407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45994.316266782407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45994.316266782407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45994.316266782407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45994.316266782407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45994.316266782407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45994.316266782407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45994.316266782407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45994.316266782407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45994.316266782407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45994.316266782407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45994.316266782407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45994.316266782407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45994.316266782407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45994.316266782407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45994.316266782407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45994.316266782407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45994.316266782407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11115</v>
      </c>
      <c r="E2" s="18" t="s">
        <v>39106</v>
      </c>
      <c r="F2" s="20">
        <v>45994.276666666665</v>
      </c>
      <c r="G2" s="21">
        <f t="shared" ref="G2:G22" ca="1" si="0">IFERROR(NOW()-F2,"-")</f>
        <v>3.9600115742359776E-2</v>
      </c>
      <c r="H2" s="22">
        <v>45994.271249999998</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2</v>
      </c>
      <c r="D3" s="18" t="s">
        <v>17977</v>
      </c>
      <c r="E3" s="18" t="s">
        <v>39106</v>
      </c>
      <c r="F3" s="20">
        <v>45994.309594907405</v>
      </c>
      <c r="G3" s="21">
        <f t="shared" ca="1" si="0"/>
        <v>6.6718750022118911E-3</v>
      </c>
      <c r="H3" s="153">
        <v>45994.304456018515</v>
      </c>
      <c r="I3" s="19" t="str">
        <f>IFERROR(VLOOKUP(D3,DB!A:F,6,0),"")</f>
        <v>SCECO</v>
      </c>
      <c r="J3" s="18" t="str">
        <f>IFERROR(VLOOKUP(D3,DB!A:G,7,0),"")</f>
        <v>Dead</v>
      </c>
      <c r="K3" s="42" t="s">
        <v>39195</v>
      </c>
      <c r="L3" s="23" t="str">
        <f>IFERROR(VLOOKUP(D3,DB!A:I,9,0),"")</f>
        <v>Latis</v>
      </c>
    </row>
    <row r="4" spans="1:13" ht="15" customHeight="1">
      <c r="A4" s="19"/>
      <c r="B4" s="58" t="str">
        <f>IFERROR(VLOOKUP(D4,DB!A:K,11,0),"")</f>
        <v/>
      </c>
      <c r="C4" s="18"/>
      <c r="D4" s="18"/>
      <c r="E4" s="18"/>
      <c r="F4" s="20"/>
      <c r="G4" s="21">
        <f t="shared" ca="1" si="0"/>
        <v>45994.316266782407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45994.316266782407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45994.316266782407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45994.316266782407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45994.316266782407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45994.316266782407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45994.316266782407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45994.316266782407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45994.316266782407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45994.316266782407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45994.316266782407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45994.316266782407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45994.316266782407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45994.316266782407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45994.316266782407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45994.316266782407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45994.316266782407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45994.316266782407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45994.316266782407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45994.316266782407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45994.316266782407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45994.316266782407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45994.316266782407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45994.316266782407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45994.316266782407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45994.316266782407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45994.316266782407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45994.316266782407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45994.316266782407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45994.316266782407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45994.316266782407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45994.316266782407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45994.316266782407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45994.316266782407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45994.316266782407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45994.316266782407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45994.316266782407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45994.316266782407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45994.316266782407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45994.316266782407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45994.316266782407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45994.316266782407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45994.316266782407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45994.316266782407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45994.316266782407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45994.316266782407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45994.316266782407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45994.316266782407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45994.316266782407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45994.316266782407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45994.316266782407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45994.316266782407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45994.316266782407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45994.316266782407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45994.316266782407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45994.316266782407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45994.316266782407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45994.316266782407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45994.316266782407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45994.316266782407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45994.316266782407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45994.316266782407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45994.316266782407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45994.316266782407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45994.316266782407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45994.316266782407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45994.316266782407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45994.316266782407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45994.316266782407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45994.316266782407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45994.316266782407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45994.316266782407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45994.316266782407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45994.316266782407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45994.316266782407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45994.316266782407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45994.316266782407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45994.316266782407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45994.316266782407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45994.316266782407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45994.316266782407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45994.316266782407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45994.316266782407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45994.316266782407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45994.316266782407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45994.316266782407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45994.316266782407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45994.316266782407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45994.316266782407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45994.316266782407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45994.316266782407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45994.316266782407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45994.316266782407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45994.316266782407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45994.316266782407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45994.316266782407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45994.316266782407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45994.316266782407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45994.316266782407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45994.316266782407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45994.316266782407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45994.316266782407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45994.316266782407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45994.316266782407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45994.316266782407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45994.316266782407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45994.316266782407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45994.316266782407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45994.316266782407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45994.316266782407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45994.316266782407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45994.316266782407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45994.316266782407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45994.316266782407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45994.316266782407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45994.316266782407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45994.316266782407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45994.316266782407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45994.316266782407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45994.316266782407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45994.316266782407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45994.316266782407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45994.316266782407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45994.316266782407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45994.316266782407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45994.316266782407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45994.316266782407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45994.316266782407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45994.316266782407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45994.316266782407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45994.316266782407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45994.316266782407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45994.316266782407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45994.316266782407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45994.316266782407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45994.316266782407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45994.316266782407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45994.316266782407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45994.316266782407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45994.316266782407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45994.316266782407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45994.316266782407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45994.316266782407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45994.316266782407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45994.316266782407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45994.316266782407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45994.316266782407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45994.316266782407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45994.316266782407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45994.316266782407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45994.316266782407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45994.316266782407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45994.316266782407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45994.316266782407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45994.316266782407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45994.316266782407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45994.316266782407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45994.316266782407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45994.316266782407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45994.316266782407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45994.316266782407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45994.316266782407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45994.316266782407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45994.316266782407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45994.316266782407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45994.316266782407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45994.316266782407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45994.316266782407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45994.316266782407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45994.316266782407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45994.316266782407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45994.316266782407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45994.316266782407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45994.316266782407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45994.316266782407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45994.316266782407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45994.316266782407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45994.316266782407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45994.316266782407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45994.316266782407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45994.316266782407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45994.316266782407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45994.316266782407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45994.316266782407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45994.316266782407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45994.316266782407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45994.316266782407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45994.316266782407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45994.316266782407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45994.316266782407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45994.316266782407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45994.316266782407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45994.316266782407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45994.316266782407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45994.316266782407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45994.316266782407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45994.316266782407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45994.316266782407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45994.316266782407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45994.316266782407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45994.316266782407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45994.316266782407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45994.316266782407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45994.316266782407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45994.316266782407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45994.316266782407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45994.316266782407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45994.316266782407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45994.316266782407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45994.316266782407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45994.316266782407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45994.316266782407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45994.316266782407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45994.316266782407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45994.316266782407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45994.316266782407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45994.316266782407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45994.316266782407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45994.316266782407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45994.316266782407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45994.316266782407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45994.316266782407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45994.316266782407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45994.316266782407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45994.316266782407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45994.316266782407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45994.316266782407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45994.316266782407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45994.316266782407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45994.316266782407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45994.316266782407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45994.316266782407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45994.316266782407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45994.316266782407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45994.316266782407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45994.316266782407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45994.316266782407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45994.316266782407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45994.316266782407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45994.316266782407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45994.316266782407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45994.316266782407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45994.316266782407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45994.316266782407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45994.316266782407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45994.316266782407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45994.316266782407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45994.316266782407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45994.316266782407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45994.316266782407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45994.316266782407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45994.316266782407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45994.316266782407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45994.316266782407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45994.316266782407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45994.316266782407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45994.316266782407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45994.316266782407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45994.316266782407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45994.316266782407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45994.316266782407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45994.316266782407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45994.316266782407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45994.316266782407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45994.316266782407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45994.316266782407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45994.316266782407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45994.316266782407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45994.316266782407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45994.316266782407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45994.316266782407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45994.316266782407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45994.316266782407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45994.316266782407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45994.316266782407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45994.316266782407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45994.316266782407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45994.316266782407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45994.316266782407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45994.316266782407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45994.316266782407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45994.316266782407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45994.316266782407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45994.316266782407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45994.316266782407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45994.316266782407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45994.316266782407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45994.316266782407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45994.316266782407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45994.316266782407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45994.316266782407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45994.316266782407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45994.316266782407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45994.316266782407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45994.316266782407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45994.316266782407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45994.316266782407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45994.316266782407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45994.316266782407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45994.316266782407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45994.316266782407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45994.316266782407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45994.316266782407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45994.316266782407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45994.316266782407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45994.316266782407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45994.316266782407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45994.316266782407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45994.316266782407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45994.316266782407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45994.316266782407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45994.316266782407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45994.316266782407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45994.316266782407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45994.316266782407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45994.316266782407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45994.316266782407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45994.316266782407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45994.316266782407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45994.316266782407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45994.316266782407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45994.316266782407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45994.316266782407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45994.316266782407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45994.316266782407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45994.316266782407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45994.316266782407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45994.316266782407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45994.316266782407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45994.316266782407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45994.316266782407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45994.316266782407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45994.316266782407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45994.316266782407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45994.316266782407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45994.316266782407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45994.316266782407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45994.316266782407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45994.316266782407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45994.316266782407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45994.316266782407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45994.316266782407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45994.316266782407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45994.316266782407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45994.316266782407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45994.316266782407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45994.316266782407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45994.316266782407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45994.316266782407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45994.316266782407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45994.316266782407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45994.316266782407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45994.316266782407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45994.316266782407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45994.316266782407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45994.316266782407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45994.316266782407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45994.316266782407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45994.316266782407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45994.316266782407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45994.316266782407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45994.316266782407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45994.316266782407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45994.316266782407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45994.316266782407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45994.316266782407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45994.316266782407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45994.316266782407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45994.316266782407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45994.316266782407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45994.316266782407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45994.316266782407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45994.316266782407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45994.316266782407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45994.316266782407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45994.316266782407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45994.316266782407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45994.316266782407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45994.316266782407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45994.316266782407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45994.316266782407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45994.316266782407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45994.316266782407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45994.316266782407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45994.316266782407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45994.316266782407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45994.316266782407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45994.316266782407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45994.316266782407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45994.316266782407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45994.316266782407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45994.316266782407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45994.316266782407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45994.316266782407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45994.316266782407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45994.316266782407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45994.316266782407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45994.316266782407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45994.316266782407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45994.316266782407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45994.316266782407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45994.316266782407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45994.316266782407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45994.316266782407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45994.316266782407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45994.316266782407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45994.316266782407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45994.316266782407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45994.316266782407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45994.316266782407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45994.316266782407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45994.316266782407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45994.316266782407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45994.316266782407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45994.316266782407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45994.316266782407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45994.316266782407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45994.316266782407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45994.316266782407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45994.316266782407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45994.316266782407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45994.316266782407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45994.316266782407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45994.316266782407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45994.316266782407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45994.316266782407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45994.316266782407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45994.316266782407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45994.316266782407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45994.316266782407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45994.316266782407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45994.316266782407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45994.316266782407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45994.316266782407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45994.316266782407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45994.316266782407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45994.316266782407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45994.316266782407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45994.316266782407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45994.316266782407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45994.316266782407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45994.316266782407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45994.316266782407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45994.316266782407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45994.316266782407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45994.316266782407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45994.316266782407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45994.316266782407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45994.316266782407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45994.316266782407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45994.316266782407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45994.316266782407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45994.316266782407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45994.316266782407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45994.316266782407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45994.316266782407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45994.316266782407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45994.316266782407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45994.316266782407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45994.316266782407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45994.316266782407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45994.316266782407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45994.316266782407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45994.316266782407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45994.316266782407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45994.316266782407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45994.316266782407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45994.316266782407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45994.316266782407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45994.316266782407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45994.316266782407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45994.316266782407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45994.316266782407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45994.316266782407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45994.316266782407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45994.316266782407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45994.316266782407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45994.316266782407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45994.316266782407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45994.316266782407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45994.316266782407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45994.316266782407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45994.316266782407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45994.316266782407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45994.316266782407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45994.316266782407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45994.316266782407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45994.316266782407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45994.316266782407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45994.316266782407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45994.316266782407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45994.316266782407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45994.316266782407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45994.316266782407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45994.316266782407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45994.316266782407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45994.316266782407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45994.316266782407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45994.316266782407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45994.316266782407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45994.316266782407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45994.316266782407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45994.316266782407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45994.316266782407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45994.316266782407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45994.316266782407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45994.316266782407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45994.316266782407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45994.316266782407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45994.316266782407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45994.316266782407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45994.316266782407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45994.316266782407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45994.316266782407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45994.316266782407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45994.316266782407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45994.316266782407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45994.316266782407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45994.316266782407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45994.316266782407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45994.316266782407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45994.316266782407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45994.316266782407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45994.316266782407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45994.316266782407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45994.316266782407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45994.316266782407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45994.316266782407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45994.316266782407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45994.316266782407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45994.316266782407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45994.316266782407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45994.316266782407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45994.316266782407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45994.316266782407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45994.316266782407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45994.316266782407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45994.316266782407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45994.316266782407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45994.316266782407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45994.316266782407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45994.316266782407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45994.316266782407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45994.316266782407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45994.316266782407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45994.316266782407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45994.316266782407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45994.316266782407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45994.316266782407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45994.316266782407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45994.316266782407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45994.316266782407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45994.316266782407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45994.316266782407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45994.316266782407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45994.316266782407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45994.316266782407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45994.316266782407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45994.316266782407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45994.316266782407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45994.316266782407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45994.316266782407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45994.316266782407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45994.316266782407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45994.316266782407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45994.316266782407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45994.316266782407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45994.316266782407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45994.316266782407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45994.316266782407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45994.316266782407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45994.316266782407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45994.316266782407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45994.316266782407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45994.316266782407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45994.316266782407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45994.316266782407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45994.316266782407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45994.316266782407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45994.316266782407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45994.316266782407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45994.316266782407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45994.316266782407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45994.316266782407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45994.316266782407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45994.316266782407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45994.316266782407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45994.316266782407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45994.316266782407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45994.316266782407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45994.316266782407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45994.316266782407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45994.316266782407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45994.316266782407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45994.316266782407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45994.316266782407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45994.316266782407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45994.316266782407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45994.316266782407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45994.316266782407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45994.316266782407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45994.316266782407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45994.316266782407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45994.316266782407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45994.316266782407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45994.316266782407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45994.316266782407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45994.316266782407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45994.316266782407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45994.316266782407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45994.316266782407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45994.316266782407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45994.316266782407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45994.316266782407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45994.316266782407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45994.316266782407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45994.316266782407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45994.316266782407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45994.316266782407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45994.316266782407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45994.316266782407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45994.316266782407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45994.316266782407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45994.316266782407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45994.316266782407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45994.316266782407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45994.316266782407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45994.316266782407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45994.316266782407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45994.316266782407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45994.316266782407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45994.316266782407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45994.316266782407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45994.316266782407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45994.316266782407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45994.316266782407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45994.316266782407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45994.316266782407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45994.316266782407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45994.316266782407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45994.316266782407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45994.316266782407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45994.316266782407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45994.316266782407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45994.316266782407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45994.316266782407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45994.316266782407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45994.316266782407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45994.316266782407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45994.316266782407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45994.316266782407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45994.316266782407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45994.316266782407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45994.316266782407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45994.316266782407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45994.316266782407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45994.316266782407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45994.316266782407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45994.316266782407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45994.316266782407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45994.316266782407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45994.316266782407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45994.316266782407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45994.316266782407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45994.316266782407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45994.316266782407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45994.316266782407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45994.316266782407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45994.316266782407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45994.316266782407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45994.316266782407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45994.316266782407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45994.316266782407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45994.316266782407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45994.316266782407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45994.316266782407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45994.316266782407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45994.316266782407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45994.316266782407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45994.316266782407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45994.316266782407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45994.316266782407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45994.316266782407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45994.316266782407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45994.316266782407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45994.316266782407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45994.316266782407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45994.316266782407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45994.316266782407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45994.316266782407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45994.316266782407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45994.316266782407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45994.316266782407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45994.316266782407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45994.316266782407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45994.316266782407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45994.316266782407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45994.316266782407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45994.316266782407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45994.316266782407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45994.316266782407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45994.316266782407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45994.316266782407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45994.316266782407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45994.316266782407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45994.316266782407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45994.316266782407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45994.316266782407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45994.316266782407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45994.316266782407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45994.316266782407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45994.316266782407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45994.316266782407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45994.316266782407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45994.316266782407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45994.316266782407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45994.316266782407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45994.316266782407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45994.316266782407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45994.316266782407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45994.316266782407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45994.316266782407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45994.316266782407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45994.316266782407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45994.316266782407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45994.316266782407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45994.316266782407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45994.316266782407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45994.316266782407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45994.316266782407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45994.316266782407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45994.316266782407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45994.316266782407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45994.316266782407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45994.316266782407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45994.316266782407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45994.316266782407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45994.316266782407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45994.316266782407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45994.316266782407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45994.316266782407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45994.316266782407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45994.316266782407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45994.316266782407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45994.316266782407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45994.316266782407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45994.316266782407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45994.316266782407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45994.316266782407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45994.316266782407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45994.316266782407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45994.316266782407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45994.316266782407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45994.316266782407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45994.316266782407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45994.316266782407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45994.316266782407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45994.316266782407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45994.316266782407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45994.316266782407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45994.316266782407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45994.316266782407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45994.316266782407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45994.316266782407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45994.316266782407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45994.316266782407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45994.316266782407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45994.316266782407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45994.316266782407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45994.316266782407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45994.316266782407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45994.316266782407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45994.316266782407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45994.316266782407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45994.316266782407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45994.316266782407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45994.316266782407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45994.316266782407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45994.316266782407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45994.316266782407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45994.316266782407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45994.316266782407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45994.316266782407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45994.316266782407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45994.316266782407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45994.316266782407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45994.316266782407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45994.316266782407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45994.316266782407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45994.316266782407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45994.316266782407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45994.316266782407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45994.316266782407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45994.316266782407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45994.316266782407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45994.316266782407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45994.316266782407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45994.316266782407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45994.316266782407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45994.316266782407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45994.316266782407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45994.316266782407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45994.316266782407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45994.316266782407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45994.316266782407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45994.316266782407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45994.316266782407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45994.316266782407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45994.316266782407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45994.316266782407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45994.316266782407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45994.316266782407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45994.316266782407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45994.316266782407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45994.316266782407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45994.316266782407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45994.316266782407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45994.316266782407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45994.316266782407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45994.316266782407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45994.316266782407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45994.316266782407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45994.316266782407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45994.316266782407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45994.316266782407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45994.316266782407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45994.316266782407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45994.316266782407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45994.316266782407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45994.316266782407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45994.316266782407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45994.316266782407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45994.316266782407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45994.316266782407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45994.316266782407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45994.316266782407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45994.316266782407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45994.316266782407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45994.316266782407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45994.316266782407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45994.316266782407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45994.316266782407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45994.316266782407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45994.316266782407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45994.316266782407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45994.316266782407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45994.316266782407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45994.316266782407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45994.316266782407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45994.316266782407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45994.316266782407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45994.316266782407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45994.316266782407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45994.316266782407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45994.316266782407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45994.316266782407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45994.316266782407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45994.316266782407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45994.316266782407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45994.316266782407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45994.316266782407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45994.316266782407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45994.316266782407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45994.316266782407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45994.316266782407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45994.316266782407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45994.316266782407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45994.316266782407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45994.316266782407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45994.316266782407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45994.316266782407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45994.316266782407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45994.316266782407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45994.316266782407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45994.316266782407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45994.316266782407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45994.316266782407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45994.316266782407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45994.316266782407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45994.316266782407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45994.316266782407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45994.316266782407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45994.316266782407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45994.316266782407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45994.316266782407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45994.316266782407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45994.316266782407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45994.316266782407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45994.316266782407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45994.316266782407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45994.316266782407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45994.316266782407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45994.316266782407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45994.316266782407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45994.316266782407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45994.316266782407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45994.316266782407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45994.316266782407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45994.316266782407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45994.316266782407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45994.316266782407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45994.316266782407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45994.316266782407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45994.316266782407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45994.316266782407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45994.316266782407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45994.316266782407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45994.316266782407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45994.316266782407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45994.316266782407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45994.316266782407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45994.316266782407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45994.316266782407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45994.316266782407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45994.316266782407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45994.316266782407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45994.316266782407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45994.316266782407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45994.316266782407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45994.316266782407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45994.316266782407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45994.316266782407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45994.316266782407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45994.316266782407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45994.316266782407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45994.316266782407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45994.316266782407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45994.316266782407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45994.316266782407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45994.316266782407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290.83554918981099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0.32737777777947485</v>
      </c>
      <c r="H3" s="92">
        <v>45993.983101851853</v>
      </c>
      <c r="I3" s="110" t="str">
        <f>IFERROR(VLOOKUP(D3,DB!A:F,6,0),"")</f>
        <v>Generator-SG</v>
      </c>
      <c r="J3" s="110" t="str">
        <f>IFERROR(VLOOKUP(D3,DB!A:G,7,0),"")</f>
        <v>Good</v>
      </c>
      <c r="K3" s="94" t="s">
        <v>39199</v>
      </c>
      <c r="L3" s="88" t="str">
        <f>IFERROR(VLOOKUP(D3,DB!A:I,9,0),"")</f>
        <v>Latis</v>
      </c>
    </row>
    <row r="4" spans="1:16" ht="15" customHeight="1">
      <c r="A4" s="110"/>
      <c r="B4" s="110" t="str">
        <f>IFERROR(VLOOKUP(D4,DB!A:K,11,0),"")</f>
        <v/>
      </c>
      <c r="C4" s="90"/>
      <c r="D4" s="88"/>
      <c r="E4" s="91"/>
      <c r="F4" s="92"/>
      <c r="G4" s="93">
        <f ca="1">IFERROR(NOW()-F4,"")</f>
        <v>45994.316266666669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45994.316266666669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45994.316266666669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45994.316266666669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45994.316266666669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45994.316266666669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45994.316266666669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45994.316266666669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45994.316266666669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45994.316266666669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45994.316266666669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45994.316266666669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45994.316266666669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45994.316266666669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45994.316266666669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45994.316266666669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45994.316266666669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45994.316266666669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45994.316266666669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45994.316266666669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45994.316266666669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45994.316266666669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45994.316266666669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45994.316266666669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45994.316266666669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45994.316266666669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45994.316266666669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45994.316266666669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45994.316266666669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45994.316266666669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45994.316266666669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45994.316266782407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45994.316266782407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45994.316266782407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45994.316266782407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45994.316266782407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45994.316266782407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45994.316266782407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45994.316266782407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45994.316266782407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45994.316266782407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45994.316266782407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45994.316266782407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45994.316266782407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45994.316266782407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45994.316266782407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45994.316266782407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45994.316266782407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45994.316266782407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45994.316266782407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45994.316266782407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45994.316266782407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45994.316266782407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45994.316266782407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45994.316266782407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45994.316266782407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45994.316266782407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45994.316266782407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45994.316266782407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45994.316266782407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45994.316266782407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45994.316266782407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45994.316266782407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45994.316266782407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45994.316266782407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45994.316266782407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45994.316266782407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45994.316266782407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45994.316266782407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45994.316266782407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45994.316266782407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45994.316266782407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45994.316266782407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45994.316266782407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45994.316266782407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45994.316266782407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45994.316266782407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45994.316266782407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45994.316266782407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45994.316266782407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45994.316266782407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45994.316266782407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45994.316266782407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45994.316266782407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45994.316266782407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45994.316266782407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45994.316266782407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45994.316266782407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45994.316266782407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45994.316266782407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45994.316266782407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45994.316266782407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45994.316266782407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45994.316266782407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45994.316266782407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45994.316266782407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45994.316266782407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45994.316266782407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45994.316266782407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45994.316266782407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45994.316266782407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45994.316266782407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45994.316266782407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45994.316266782407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45994.316266782407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45994.316266782407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45994.316266782407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45994.316266782407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45994.316266782407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45994.316266782407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45994.316266782407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45994.316266782407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45994.316266782407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45994.316266782407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45994.316266782407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45994.316266782407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45994.316266782407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45994.316266782407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45994.316266782407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45994.316266782407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45994.316266782407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45994.316266782407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45994.316266782407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45994.316266782407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45994.316266782407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45994.316266782407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45994.316266782407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45994.316266782407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45994.316266782407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45994.316266782407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45994.316266782407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45994.316266782407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45994.316266782407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45994.316266782407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45994.316266782407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45994.316266782407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45994.316266782407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45994.316266782407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45994.316266782407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45994.316266782407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45994.316266782407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45994.316266782407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45994.316266782407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45994.316266782407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45994.316266782407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45994.316266782407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45994.316266782407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45994.316266782407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45994.316266782407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45994.316266782407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45994.316266782407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45994.316266782407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45994.316266782407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45994.316266782407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45994.316266782407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45994.316266782407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45994.316266782407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45994.316266782407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45994.316266782407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45994.316266782407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45994.316266782407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45994.316266782407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45994.316266782407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45994.316266782407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45994.316266782407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45994.316266782407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45994.316266782407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45994.316266782407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45994.316266782407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45994.316266782407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45994.316266782407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45994.316266782407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45994.316266782407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45994.316266782407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45994.316266782407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45994.316266782407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45994.316266782407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45994.316266782407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45994.316266782407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45994.316266782407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45994.316266782407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45994.316266782407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45994.316266782407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45994.316266782407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45994.316266782407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45994.316266782407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45994.316266782407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45994.316266782407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45994.316266782407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45994.316266782407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45994.316266782407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45994.316266782407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45994.316266782407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45994.316266782407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45994.316266782407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45994.316266782407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45994.316266782407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45994.316266782407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45994.316266782407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45994.316266782407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45994.316266782407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45994.316266782407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45994.316266782407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45994.316266782407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45994.316266782407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45994.316266782407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45994.316266782407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45994.316266782407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45994.316266782407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45994.316266782407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45994.316266782407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45994.316266782407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45994.316266782407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45994.316266782407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45994.316266782407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45994.316266782407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45994.316266782407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45994.316266782407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45994.316266782407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45994.316266782407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45994.316266782407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45994.316266782407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45994.316266782407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45994.316266782407</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102.48420659721887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68.127389467590547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45.655155671294779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12.942968055554957</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32904</v>
      </c>
      <c r="E6" s="37" t="s">
        <v>39106</v>
      </c>
      <c r="F6" s="38">
        <v>45994.239201388889</v>
      </c>
      <c r="G6" s="135">
        <f ca="1">IFERROR(NOW()-F6,"")</f>
        <v>7.7065277779183816E-2</v>
      </c>
      <c r="H6" s="38">
        <v>45994.232256944444</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45994.316266666669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45994.316266666669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45994.316266666669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45994.316266666669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45994.316266666669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45994.316266666669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45994.316266666669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45994.316266666669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45994.316266666669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45994.316266666669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45994.316266666669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45994.316266666669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45994.316266666669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45994.316266666669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45994.316266666669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45994.316266666669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45994.316266666669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45994.316266666669</v>
      </c>
      <c r="H24" s="38"/>
      <c r="I24" s="37" t="str">
        <f>IFERROR(VLOOKUP(D24,DB!A:F,6,0),"")</f>
        <v/>
      </c>
      <c r="J24" s="37" t="str">
        <f>IFERROR(VLOOKUP(D24,DB!A:G,7,0),"")</f>
        <v/>
      </c>
      <c r="K24" s="37"/>
      <c r="L24" s="37" t="str">
        <f>IFERROR(VLOOKUP(D24,DB!A:I,9,0),"")</f>
        <v/>
      </c>
    </row>
    <row r="25" spans="1:12">
      <c r="A25" s="150"/>
      <c r="B25" s="150" t="str">
        <f>IFERROR(VLOOKUP(D25,DB!A:K,11,0),"")</f>
        <v/>
      </c>
      <c r="C25" s="150"/>
      <c r="D25" s="150"/>
      <c r="E25" s="150"/>
      <c r="F25" s="151"/>
      <c r="G25" s="152">
        <f ca="1">IFERROR(NOW()-F25,"")</f>
        <v>45994.316266666669</v>
      </c>
      <c r="H25" s="151"/>
      <c r="I25" s="150" t="str">
        <f>IFERROR(VLOOKUP(D25,DB!A:F,6,0),"")</f>
        <v/>
      </c>
      <c r="J25" s="150" t="str">
        <f>IFERROR(VLOOKUP(D25,DB!A:G,7,0),"")</f>
        <v/>
      </c>
      <c r="K25" s="150"/>
      <c r="L25" s="150"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2"/>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39067</v>
      </c>
      <c r="E2" s="142" t="s">
        <v>39106</v>
      </c>
      <c r="F2" s="121">
        <v>45994.265324074076</v>
      </c>
      <c r="G2" s="72">
        <f ca="1">IFERROR(NOW()-F2,"-")</f>
        <v>5.0942592592036817E-2</v>
      </c>
      <c r="H2" s="121">
        <v>45994.246701388889</v>
      </c>
      <c r="I2" s="119" t="str">
        <f>IFERROR(VLOOKUP(D2,DB!A:F,6,0),"")</f>
        <v>Generator-SG</v>
      </c>
      <c r="J2" s="119" t="str">
        <f>IFERROR(VLOOKUP(D2,DB!A:G,7,0),"")</f>
        <v>Dead</v>
      </c>
      <c r="K2" s="122" t="s">
        <v>39211</v>
      </c>
      <c r="L2" s="137" t="str">
        <f>IFERROR(VLOOKUP(D2,DB!A:I,9,0),"")</f>
        <v>Latis</v>
      </c>
    </row>
    <row r="3" spans="1:16382" ht="31.5" customHeight="1">
      <c r="A3" s="118"/>
      <c r="B3" s="119" t="str">
        <f>IFERROR(VLOOKUP(D3,DB!A:K,11,0),"")</f>
        <v>R6</v>
      </c>
      <c r="C3" s="120"/>
      <c r="D3" s="119" t="s">
        <v>30306</v>
      </c>
      <c r="E3" s="142"/>
      <c r="F3" s="121"/>
      <c r="G3" s="72">
        <f ca="1">IFERROR(NOW()-F3,"-")</f>
        <v>45994.316266666669</v>
      </c>
      <c r="H3" s="121"/>
      <c r="I3" s="119" t="str">
        <f>IFERROR(VLOOKUP(D3,DB!A:F,6,0),"")</f>
        <v>SCECO</v>
      </c>
      <c r="J3" s="119" t="str">
        <f>IFERROR(VLOOKUP(D3,DB!A:G,7,0),"")</f>
        <v>Dead</v>
      </c>
      <c r="K3" s="122" t="s">
        <v>39211</v>
      </c>
      <c r="L3" s="137" t="str">
        <f>IFERROR(VLOOKUP(D3,DB!A:I,9,0),"")</f>
        <v>Latis</v>
      </c>
    </row>
    <row r="4" spans="1:16382" ht="31.5" customHeight="1">
      <c r="A4" s="118"/>
      <c r="B4" s="119" t="str">
        <f>IFERROR(VLOOKUP(D4,DB!A:K,11,0),"")</f>
        <v>R6</v>
      </c>
      <c r="C4" s="120"/>
      <c r="D4" s="119" t="s">
        <v>35862</v>
      </c>
      <c r="E4" s="142"/>
      <c r="F4" s="121"/>
      <c r="G4" s="72">
        <f ca="1">IFERROR(NOW()-F4,"-")</f>
        <v>45994.316266666669</v>
      </c>
      <c r="H4" s="121"/>
      <c r="I4" s="119" t="str">
        <f>IFERROR(VLOOKUP(D4,DB!A:F,6,0),"")</f>
        <v>SCECO</v>
      </c>
      <c r="J4" s="119" t="str">
        <f>IFERROR(VLOOKUP(D4,DB!A:G,7,0),"")</f>
        <v>Dead</v>
      </c>
      <c r="K4" s="122"/>
      <c r="L4" s="137" t="str">
        <f>IFERROR(VLOOKUP(D4,DB!A:I,9,0),"")</f>
        <v>Latis</v>
      </c>
    </row>
    <row r="5" spans="1:16382" ht="31.5" customHeight="1">
      <c r="A5" s="118"/>
      <c r="B5" s="119" t="str">
        <f>IFERROR(VLOOKUP(D5,DB!A:K,11,0),"")</f>
        <v/>
      </c>
      <c r="C5" s="120"/>
      <c r="D5" s="119"/>
      <c r="E5" s="142"/>
      <c r="F5" s="121"/>
      <c r="G5" s="72">
        <f ca="1">IFERROR(NOW()-F5,"-")</f>
        <v>45994.316266666669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45994.316266666669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45994.316266666669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45994.316266666669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45994.316266666669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45994.316266666669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45994.316266666669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45994.316266666669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45994.316266666669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45994.316266666669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45994.316266666669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45994.316266666669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45994.316266666669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45994.316266666669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45994.316266666669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45994.316266666669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45994.316266666669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45994.316266666669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45994.316266666669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45994.316266666669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45994.316266666669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45994.316266666669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45994.316266666669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45994.316266666669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45994.316266666669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45994.316266666669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45994.316266666669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45994.316266666669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45994.316266666669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45994.316266666669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45994.316266666669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45994.316266666669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45994.316266666669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45994.316266666669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45994.316266666669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45994.316266666669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45994.316266666669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45994.316266666669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45994.316266666669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45994.316266666669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45994.316266666669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45994.316266666669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45994.316266666669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45994.316266666669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45994.316266666669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45994.316266666669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45994.316266666669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45994.316266666669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45994.316266666669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45994.316266666669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45994.316266666669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45994.316266666669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45994.316266666669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45994.316266666669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45994.316266666669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45994.316266666669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45994.316266666669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45994.316266666669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45994.316266666669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45994.316266666669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45994.316266666669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45994.316266666669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45994.316266666669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45994.316266666669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45994.316266666669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45994.316266666669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45994.316266666669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45994.316266666669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45994.316266666669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45994.316266666669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45994.316266666669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45994.316266666669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45994.316266666669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45994.316266666669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45994.316266666669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45994.316266666669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45994.316266666669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45994.316266666669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45994.316266666669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45994.316266666669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45994.316266666669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45994.316266666669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45994.316266666669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45994.316266666669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45994.316266666669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45994.316266666669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45994.316266666669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45994.316266666669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45994.316266666669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45994.316266666669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45994.316266666669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45994.316266666669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45994.316266666669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45994.316266666669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45994.316266666669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45994.316266666669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45994.316266666669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45994.316266666669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45994.316266666669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45994.316266666669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45994.316266666669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45994.316266666669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45994.316266666669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45994.316266666669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45994.316266666669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45994.316266666669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45994.316266666669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45994.316266666669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45994.316266666669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45994.316266666669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45994.316266666669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45994.316266666669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45994.316266666669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45994.316266666669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45994.316266666669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45994.316266666669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45994.316266666669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45994.316266666669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45994.316266666669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45994.316266666669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45994.316266666669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45994.316266666669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45994.316266666669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45994.316266666669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45994.316266666669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45994.316266666669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45994.316266666669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45994.316266666669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45994.316266666669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45994.316266666669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45994.316266666669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45994.316266666669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45994.316266666669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45994.316266666669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45994.316266666669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45994.316266666669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45994.316266666669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45994.316266666669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45994.316266666669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45994.316266666669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45994.316266666669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45994.316266666669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45994.316266666669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45994.316266666669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45994.316266666669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45994.316266666669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45994.316266666669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45994.316266666669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45994.316266666669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45994.316266666669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45994.316266666669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45994.316266666669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45994.316266666669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45994.316266666669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45994.316266666669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45994.316266666669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45994.316266666669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45994.316266666669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45994.316266666669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45994.316266666669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45994.316266666669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45994.316266666669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45994.316266666669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45994.316266666669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45994.316266666669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45994.316266666669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45994.316266666669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45994.316266666669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45994.316266666669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45994.316266666669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45994.316266666669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45994.316266666669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45994.316266666669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45994.316266666669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45994.316266666669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45994.316266666669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45994.316266666669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45994.316266666669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45994.316266666669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45994.316266666669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45994.316266666669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45994.316266666669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45994.316266666669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45994.316266666669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45994.316266666669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45994.316266666669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45994.316266666669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45994.316266666669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45994.316266666669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45994.316266666669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45994.316266666669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45994.316266666669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45994.316266666669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45994.316266666669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45994.316266666669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45994.316266666669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45994.316266666669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45994.316266666669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45994.316266666669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45994.316266666669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45994.316266666669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45994.316266666669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45994.316266666669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45994.316266666669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45994.316266666669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45994.316266666669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45994.316266666669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45994.316266666669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45994.316266666669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45994.316266666669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45994.316266666669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45994.316266666669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45994.316266666669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45994.316266666669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45994.316266666669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45994.316266666669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45994.316266666669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45994.316266666669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45994.316266666669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45994.316266666669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45994.316266666669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45994.316266666669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45994.316266666669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45994.316266666669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45994.316266666669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45994.316266666669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45994.316266666669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45994.316266666669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45994.316266666669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45994.316266666669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45994.316266666669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45994.316266666669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45994.316266666669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45994.316266666669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45994.316266666669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45994.316266666669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45994.316266666669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45994.316266666669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45994.316266666669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45994.316266666669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45994.316266666669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45994.316266666669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45994.316266666669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45994.316266666669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45994.316266666669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45994.316266666669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45994.316266666669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45994.316266666669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45994.316266666669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45994.316266666669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45994.316266666669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45994.316266666669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45994.316266666669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45994.316266666669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45994.316266666669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45994.316266666669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45994.316266666669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45994.316266666669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45994.316266666669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45994.316266666669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45994.316266666669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45994.316266666669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45994.316266666669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45994.316266666669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45994.316266666669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45994.316266666669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45994.316266666669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45994.316266666669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45994.316266666669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45994.316266666669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45994.316266666669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45994.316266666669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45994.316266666669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45994.316266666669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45994.316266666669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45994.316266666669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45994.316266666669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45994.316266666669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45994.316266666669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45994.316266666669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45994.316266666669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45994.316266666669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45994.316266666669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45994.316266666669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45994.316266666669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45994.316266666669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45994.316266666669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45994.316266666669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45994.316266666669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45994.316266666669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45994.316266666669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45994.316266666669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45994.316266666669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45994.316266666669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45994.316266666669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45994.316266666669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45994.316266666669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45994.316266666669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45994.316266666669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45994.316266666669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45994.316266666669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45994.316266666669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45994.316266666669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45994.316266666669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45994.316266666669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45994.316266666669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45994.316266666669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45994.316266666669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45994.316266666669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45994.316266666669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45994.316266666669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45994.316266666669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45994.316266666669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45994.316266666669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45994.316266666669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45994.316266666669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45994.316266666669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45994.316266666669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45994.316266666669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45994.316266666669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45994.316266666669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45994.316266666669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45994.316266666669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45994.316266666669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45994.316266666669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45994.316266666669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45994.316266666669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45994.316266666669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45994.316266666669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45994.316266666669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45994.316266666669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45994.316266666669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45994.316266666669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45994.316266666669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45994.316266666669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45994.316266666669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45994.316266666669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45994.316266666669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45994.316266666669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45994.316266666669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45994.316266666669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45994.316266666669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45994.316266666669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45994.316266666669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45994.316266666669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45994.316266666669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45994.316266666669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45994.316266666669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45994.316266666669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45994.316266666669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45994.316266666669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45994.316266666669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45994.316266666669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45994.316266666669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45994.316266666669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45994.316266666669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45994.316266666669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45994.316266666669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45994.316266666669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45994.316266666669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45994.316266666669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45994.316266666669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45994.316266666669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45994.316266666669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45994.316266666669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45994.316266666669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45994.316266666669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45994.316266666669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45994.316266666669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45994.316266666669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45994.316266666669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45994.316266666669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45994.316266666669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45994.316266666669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45994.316266666669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45994.316266666669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45994.316266666669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45994.316266666669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45994.316266666669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45994.316266666669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45994.316266666669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45994.316266666669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45994.316266666669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45994.316266666669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45994.316266666669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45994.316266666669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45994.316266666669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45994.316266666669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45994.316266666669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45994.316266666669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45994.316266666669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45994.316266666669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45994.316266666669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45994.316266666669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45994.316266666669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45994.316266666669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45994.316266666669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45994.316266666669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45994.316266666669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45994.316266666669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45994.316266666669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45994.316266666669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45994.316266666669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45994.316266666669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45994.316266666669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45994.316266666669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45994.316266666669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45994.316266666669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45994.316266666669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45994.316266666669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45994.316266666669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45994.316266666669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45994.316266666669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45994.316266666669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45994.316266666669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45994.316266666669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45994.316266666669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45994.316266666669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45994.316266666669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45994.316266666669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45994.316266666669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45994.316266666669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45994.316266666669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45994.316266666669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45994.316266666669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45994.316266666669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45994.316266666669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45994.316266666669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45994.316266666669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45994.316266666669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45994.316266666669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45994.316266666669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45994.316266666669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45994.316266666669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45994.316266666669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45994.316266666669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45994.316266666669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45994.316266666669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45994.316266666669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45994.316266666669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45994.316266666669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45994.316266666669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45994.316266666669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45994.316266666669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45994.316266666669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45994.316266666669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45994.316266666669</v>
      </c>
      <c r="H451" s="121"/>
      <c r="I451" s="119" t="str">
        <f>IFERROR(VLOOKUP(D451,DB!A:F,6,0),"")</f>
        <v/>
      </c>
      <c r="J451" s="119" t="str">
        <f>IFERROR(VLOOKUP(D451,DB!A:G,7,0),"")</f>
        <v/>
      </c>
      <c r="K451" s="122"/>
      <c r="L451" s="137" t="str">
        <f>IFERROR(VLOOKUP(D451,DB!A:I,9,0),"")</f>
        <v/>
      </c>
    </row>
    <row r="452" spans="1:12" ht="31.5" customHeight="1">
      <c r="A452" s="143"/>
      <c r="B452" s="144" t="str">
        <f>IFERROR(VLOOKUP(D452,DB!A:K,11,0),"")</f>
        <v/>
      </c>
      <c r="C452" s="145"/>
      <c r="D452" s="144"/>
      <c r="E452" s="142"/>
      <c r="F452" s="146"/>
      <c r="G452" s="147">
        <f ca="1">IFERROR(NOW()-F452,"-")</f>
        <v>45994.316266666669</v>
      </c>
      <c r="H452" s="146"/>
      <c r="I452" s="144" t="str">
        <f>IFERROR(VLOOKUP(D452,DB!A:F,6,0),"")</f>
        <v/>
      </c>
      <c r="J452" s="144" t="str">
        <f>IFERROR(VLOOKUP(D452,DB!A:G,7,0),"")</f>
        <v/>
      </c>
      <c r="K452" s="148"/>
      <c r="L452" s="149" t="str">
        <f>IFERROR(VLOOKUP(D452,DB!A:I,9,0),"")</f>
        <v/>
      </c>
    </row>
  </sheetData>
  <dataValidations count="2">
    <dataValidation allowBlank="1" showInputMessage="1" showErrorMessage="1" sqref="E1" xr:uid="{9E1BC488-8814-4F8A-8DBE-742B3278AB71}"/>
    <dataValidation type="list" allowBlank="1" showInputMessage="1" showErrorMessage="1" sqref="E2:E4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2025-12-03T05:35:33Z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